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420" windowHeight="8160"/>
  </bookViews>
  <sheets>
    <sheet name="Location arcade Montbrillant" sheetId="1" r:id="rId1"/>
    <sheet name="Récapitulation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9" i="1"/>
  <c r="B28" i="1" l="1"/>
  <c r="B27" i="1"/>
  <c r="E9" i="1"/>
  <c r="D9" i="1"/>
  <c r="C9" i="1"/>
  <c r="F9" i="1" s="1"/>
  <c r="D5" i="2" l="1"/>
  <c r="C2" i="2"/>
  <c r="C5" i="2" s="1"/>
  <c r="G2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C10" i="1"/>
  <c r="C11" i="1"/>
  <c r="C12" i="1"/>
  <c r="C13" i="1"/>
  <c r="C14" i="1"/>
  <c r="C15" i="1"/>
  <c r="C16" i="1"/>
  <c r="C17" i="1"/>
  <c r="C18" i="1"/>
  <c r="C19" i="1"/>
  <c r="F19" i="1" s="1"/>
  <c r="C20" i="1"/>
  <c r="F20" i="1" s="1"/>
  <c r="C21" i="1"/>
  <c r="C22" i="1"/>
  <c r="C23" i="1"/>
  <c r="F23" i="1" s="1"/>
  <c r="B25" i="1"/>
  <c r="B24" i="1"/>
  <c r="F16" i="1" l="1"/>
  <c r="F12" i="1"/>
  <c r="F15" i="1"/>
  <c r="F11" i="1"/>
  <c r="D24" i="1"/>
  <c r="D25" i="1"/>
  <c r="E25" i="1"/>
  <c r="E24" i="1"/>
  <c r="B30" i="1" s="1"/>
  <c r="F17" i="1"/>
  <c r="F22" i="1"/>
  <c r="F18" i="1"/>
  <c r="F14" i="1"/>
  <c r="F10" i="1"/>
  <c r="F21" i="1"/>
  <c r="F13" i="1"/>
  <c r="C24" i="1"/>
  <c r="C25" i="1"/>
  <c r="B29" i="1" l="1"/>
  <c r="B31" i="1" s="1"/>
  <c r="G25" i="1"/>
  <c r="F25" i="1"/>
  <c r="F24" i="1"/>
  <c r="B2" i="2" l="1"/>
  <c r="B5" i="2" s="1"/>
</calcChain>
</file>

<file path=xl/sharedStrings.xml><?xml version="1.0" encoding="utf-8"?>
<sst xmlns="http://schemas.openxmlformats.org/spreadsheetml/2006/main" count="42" uniqueCount="39">
  <si>
    <t>Client</t>
  </si>
  <si>
    <t>Total</t>
  </si>
  <si>
    <t>Bauer Axel</t>
  </si>
  <si>
    <t>Lancon Eric</t>
  </si>
  <si>
    <t>Schneider Wolfgang</t>
  </si>
  <si>
    <t>Suter Josef</t>
  </si>
  <si>
    <t>Bournat Jean Marie</t>
  </si>
  <si>
    <t>Jud Karl</t>
  </si>
  <si>
    <t>Oppizzi Gilles</t>
  </si>
  <si>
    <t>Ringwald Peter</t>
  </si>
  <si>
    <t>Feuz Albert</t>
  </si>
  <si>
    <t>Strobl Alfred</t>
  </si>
  <si>
    <t>Nay Sep</t>
  </si>
  <si>
    <t>Wilke Peter</t>
  </si>
  <si>
    <t>Vaccari Giorgio</t>
  </si>
  <si>
    <t>Rufener Martin</t>
  </si>
  <si>
    <t>Flueckiger Samuel</t>
  </si>
  <si>
    <t>Nombre de jours de location</t>
  </si>
  <si>
    <t>Montant de l'assurance</t>
  </si>
  <si>
    <t>Montant de la caution</t>
  </si>
  <si>
    <t>Total de la location</t>
  </si>
  <si>
    <t>Prix de la location par jour</t>
  </si>
  <si>
    <t>Prix de l'assurance par jour</t>
  </si>
  <si>
    <t>Montant de la location</t>
  </si>
  <si>
    <t>Taux de TVA</t>
  </si>
  <si>
    <t>Total de la location avec TVA</t>
  </si>
  <si>
    <t>Nombre de clients</t>
  </si>
  <si>
    <t>Recette réalisée</t>
  </si>
  <si>
    <t>Recette</t>
  </si>
  <si>
    <t>Nombre de vélos</t>
  </si>
  <si>
    <t>Arcade Montbrillant</t>
  </si>
  <si>
    <t>Arcade Terrassière</t>
  </si>
  <si>
    <t>Arcade Meyrin</t>
  </si>
  <si>
    <t>Total des cautions</t>
  </si>
  <si>
    <t>Nombre de clients qui ont loué plus de 2 jours</t>
  </si>
  <si>
    <t>Caution pour toute la durée de la location</t>
  </si>
  <si>
    <t>Date</t>
  </si>
  <si>
    <t>Location de vélos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</si>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</sst>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?0"/>
    <numFmt numFmtId="165" formatCode="_ [$CHF-807]\ * #,##0.00_ ;_ [$CHF-807]\ * \-#,##0.00_ ;_ [$CHF-807]\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2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0" fillId="0" borderId="3" xfId="0" applyFont="1" applyBorder="1" applyAlignment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1" fillId="0" borderId="4" xfId="0" applyFont="1" applyBorder="1"/>
    <xf numFmtId="0" fontId="0" fillId="0" borderId="4" xfId="0" applyFont="1" applyBorder="1"/>
    <xf numFmtId="9" fontId="0" fillId="0" borderId="4" xfId="0" applyNumberFormat="1" applyFont="1" applyBorder="1" applyAlignment="1">
      <alignment horizontal="center"/>
    </xf>
    <xf numFmtId="14" fontId="0" fillId="0" borderId="0" xfId="0" applyNumberFormat="1" applyFont="1"/>
    <xf numFmtId="0" fontId="0" fillId="2" borderId="4" xfId="0" applyFill="1" applyBorder="1"/>
    <xf numFmtId="0" fontId="1" fillId="2" borderId="4" xfId="0" applyFont="1" applyFill="1" applyBorder="1"/>
    <xf numFmtId="0" fontId="0" fillId="0" borderId="4" xfId="0" applyBorder="1"/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0" xfId="0" applyFont="1"/>
    <xf numFmtId="165" fontId="0" fillId="0" borderId="4" xfId="0" applyNumberFormat="1" applyFont="1" applyBorder="1"/>
    <xf numFmtId="165" fontId="0" fillId="0" borderId="4" xfId="0" applyNumberFormat="1" applyFont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5" fontId="0" fillId="0" borderId="2" xfId="0" applyNumberFormat="1" applyFont="1" applyBorder="1" applyAlignment="1">
      <alignment horizontal="center"/>
    </xf>
    <xf numFmtId="165" fontId="0" fillId="0" borderId="4" xfId="0" applyNumberFormat="1" applyBorder="1"/>
    <xf numFmtId="165" fontId="1" fillId="0" borderId="4" xfId="0" applyNumberFormat="1" applyFont="1" applyBorder="1"/>
    <xf numFmtId="0" fontId="3" fillId="0" borderId="4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/>
              <a:t>Disponibilité</a:t>
            </a:r>
            <a:r>
              <a:rPr lang="fr-CH" baseline="0"/>
              <a:t> des vélos</a:t>
            </a:r>
            <a:endParaRPr lang="fr-CH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Récapitulation!$A$2:$A$4</c:f>
              <c:strCache>
                <c:ptCount val="3"/>
                <c:pt idx="0">
                  <c:v>Arcade Montbrillant</c:v>
                </c:pt>
                <c:pt idx="1">
                  <c:v>Arcade Terrassière</c:v>
                </c:pt>
                <c:pt idx="2">
                  <c:v>Arcade Meyrin</c:v>
                </c:pt>
              </c:strCache>
            </c:strRef>
          </c:cat>
          <c:val>
            <c:numRef>
              <c:f>Récapitulation!$D$2:$D$4</c:f>
              <c:numCache>
                <c:formatCode>General</c:formatCode>
                <c:ptCount val="3"/>
                <c:pt idx="0">
                  <c:v>108</c:v>
                </c:pt>
                <c:pt idx="1">
                  <c:v>97</c:v>
                </c:pt>
                <c:pt idx="2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38496"/>
        <c:axId val="151408576"/>
      </c:barChart>
      <c:catAx>
        <c:axId val="44138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1408576"/>
        <c:crosses val="autoZero"/>
        <c:auto val="1"/>
        <c:lblAlgn val="ctr"/>
        <c:lblOffset val="100"/>
        <c:noMultiLvlLbl val="0"/>
      </c:catAx>
      <c:valAx>
        <c:axId val="15140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CH"/>
                  <a:t>Nombre</a:t>
                </a:r>
                <a:r>
                  <a:rPr lang="fr-CH" baseline="0"/>
                  <a:t> de vélos</a:t>
                </a:r>
                <a:endParaRPr lang="fr-CH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138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6</xdr:row>
      <xdr:rowOff>26670</xdr:rowOff>
    </xdr:from>
    <xdr:to>
      <xdr:col>4</xdr:col>
      <xdr:colOff>571500</xdr:colOff>
      <xdr:row>21</xdr:row>
      <xdr:rowOff>26670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activeCell="I12" sqref="I12"/>
    </sheetView>
  </sheetViews>
  <sheetFormatPr baseColWidth="10" defaultColWidth="11.5703125" defaultRowHeight="15" x14ac:dyDescent="0.25"/>
  <cols>
    <col min="1" max="1" width="42.28515625" style="1" customWidth="1"/>
    <col min="2" max="6" width="11.5703125" style="1"/>
    <col min="7" max="7" width="14.28515625" style="1" customWidth="1"/>
    <col min="8" max="16384" width="11.5703125" style="1"/>
  </cols>
  <sheetData>
    <row r="1" spans="1:7" ht="31.5" x14ac:dyDescent="0.5">
      <c r="A1" s="30" t="s">
        <v>37</v>
      </c>
      <c r="B1" s="30"/>
      <c r="C1" s="30"/>
      <c r="D1" s="30"/>
      <c r="E1" s="30"/>
      <c r="F1" s="30"/>
      <c r="G1" s="30"/>
    </row>
    <row r="2" spans="1:7" thickBot="1" x14ac:dyDescent="0.35">
      <c r="F2" s="21" t="s">
        <v>36</v>
      </c>
      <c r="G2" s="13">
        <f ca="1">TODAY()</f>
        <v>42803</v>
      </c>
    </row>
    <row r="3" spans="1:7" thickBot="1" x14ac:dyDescent="0.35">
      <c r="A3" s="10" t="s">
        <v>21</v>
      </c>
      <c r="B3" s="22">
        <v>8.1</v>
      </c>
      <c r="C3" s="2"/>
      <c r="D3" s="2"/>
      <c r="E3" s="2"/>
      <c r="F3" s="2"/>
    </row>
    <row r="4" spans="1:7" thickBot="1" x14ac:dyDescent="0.35">
      <c r="A4" s="10" t="s">
        <v>22</v>
      </c>
      <c r="B4" s="22">
        <v>2</v>
      </c>
      <c r="C4" s="3"/>
      <c r="D4" s="3"/>
      <c r="E4" s="3"/>
      <c r="F4" s="3"/>
    </row>
    <row r="5" spans="1:7" ht="15.75" thickBot="1" x14ac:dyDescent="0.3">
      <c r="A5" s="10" t="s">
        <v>35</v>
      </c>
      <c r="B5" s="23">
        <v>20</v>
      </c>
      <c r="C5" s="3"/>
      <c r="D5" s="3"/>
      <c r="E5" s="3"/>
      <c r="F5" s="3"/>
    </row>
    <row r="6" spans="1:7" thickBot="1" x14ac:dyDescent="0.35">
      <c r="A6" s="10" t="s">
        <v>24</v>
      </c>
      <c r="B6" s="12">
        <v>0.08</v>
      </c>
      <c r="C6" s="3"/>
      <c r="D6" s="3"/>
      <c r="E6" s="3"/>
      <c r="F6" s="3"/>
    </row>
    <row r="7" spans="1:7" thickBot="1" x14ac:dyDescent="0.35">
      <c r="B7" s="3"/>
      <c r="C7" s="4"/>
      <c r="D7" s="4"/>
      <c r="E7" s="3"/>
      <c r="F7" s="3"/>
    </row>
    <row r="8" spans="1:7" ht="43.9" customHeight="1" thickBot="1" x14ac:dyDescent="0.35">
      <c r="A8" s="29" t="s">
        <v>0</v>
      </c>
      <c r="B8" s="29" t="s">
        <v>17</v>
      </c>
      <c r="C8" s="29" t="s">
        <v>23</v>
      </c>
      <c r="D8" s="29" t="s">
        <v>18</v>
      </c>
      <c r="E8" s="29" t="s">
        <v>19</v>
      </c>
      <c r="F8" s="29" t="s">
        <v>20</v>
      </c>
      <c r="G8" s="29" t="s">
        <v>25</v>
      </c>
    </row>
    <row r="9" spans="1:7" x14ac:dyDescent="0.25">
      <c r="A9" s="5" t="s">
        <v>2</v>
      </c>
      <c r="B9" s="7">
        <v>3</v>
      </c>
      <c r="C9" s="24">
        <f>B9*$B$3</f>
        <v>24.299999999999997</v>
      </c>
      <c r="D9" s="24">
        <f>B9*$B$4</f>
        <v>6</v>
      </c>
      <c r="E9" s="24">
        <f>$B$5</f>
        <v>20</v>
      </c>
      <c r="F9" s="24">
        <f>SUM(C9:E9)</f>
        <v>50.3</v>
      </c>
      <c r="G9" s="24">
        <f>MROUND((F9+F9*$B$6),0.05)</f>
        <v>54.300000000000004</v>
      </c>
    </row>
    <row r="10" spans="1:7" x14ac:dyDescent="0.25">
      <c r="A10" s="5" t="s">
        <v>6</v>
      </c>
      <c r="B10" s="7">
        <v>2.5</v>
      </c>
      <c r="C10" s="24">
        <f t="shared" ref="C10:C23" si="0">B10*$B$3</f>
        <v>20.25</v>
      </c>
      <c r="D10" s="24">
        <f t="shared" ref="D10:D23" si="1">B10*$B$4</f>
        <v>5</v>
      </c>
      <c r="E10" s="24">
        <f t="shared" ref="E10:E23" si="2">$B$5</f>
        <v>20</v>
      </c>
      <c r="F10" s="24">
        <f t="shared" ref="F10:F23" si="3">SUM(C10:E10)</f>
        <v>45.25</v>
      </c>
      <c r="G10" s="24">
        <f t="shared" ref="G10:G24" si="4">MROUND((F10+F10*$B$6),0.05)</f>
        <v>48.85</v>
      </c>
    </row>
    <row r="11" spans="1:7" x14ac:dyDescent="0.25">
      <c r="A11" s="5" t="s">
        <v>10</v>
      </c>
      <c r="B11" s="7">
        <v>5</v>
      </c>
      <c r="C11" s="24">
        <f t="shared" si="0"/>
        <v>40.5</v>
      </c>
      <c r="D11" s="24">
        <f t="shared" si="1"/>
        <v>10</v>
      </c>
      <c r="E11" s="24">
        <f t="shared" si="2"/>
        <v>20</v>
      </c>
      <c r="F11" s="24">
        <f t="shared" si="3"/>
        <v>70.5</v>
      </c>
      <c r="G11" s="24">
        <f t="shared" si="4"/>
        <v>76.150000000000006</v>
      </c>
    </row>
    <row r="12" spans="1:7" x14ac:dyDescent="0.25">
      <c r="A12" s="5" t="s">
        <v>16</v>
      </c>
      <c r="B12" s="7">
        <v>1</v>
      </c>
      <c r="C12" s="24">
        <f t="shared" si="0"/>
        <v>8.1</v>
      </c>
      <c r="D12" s="24">
        <f t="shared" si="1"/>
        <v>2</v>
      </c>
      <c r="E12" s="24">
        <f t="shared" si="2"/>
        <v>20</v>
      </c>
      <c r="F12" s="24">
        <f t="shared" si="3"/>
        <v>30.1</v>
      </c>
      <c r="G12" s="24">
        <f t="shared" si="4"/>
        <v>32.5</v>
      </c>
    </row>
    <row r="13" spans="1:7" x14ac:dyDescent="0.25">
      <c r="A13" s="5" t="s">
        <v>7</v>
      </c>
      <c r="B13" s="7">
        <v>1.5</v>
      </c>
      <c r="C13" s="24">
        <f t="shared" si="0"/>
        <v>12.149999999999999</v>
      </c>
      <c r="D13" s="24">
        <f t="shared" si="1"/>
        <v>3</v>
      </c>
      <c r="E13" s="24">
        <f t="shared" si="2"/>
        <v>20</v>
      </c>
      <c r="F13" s="24">
        <f t="shared" si="3"/>
        <v>35.15</v>
      </c>
      <c r="G13" s="24">
        <f t="shared" si="4"/>
        <v>37.950000000000003</v>
      </c>
    </row>
    <row r="14" spans="1:7" x14ac:dyDescent="0.25">
      <c r="A14" s="5" t="s">
        <v>3</v>
      </c>
      <c r="B14" s="7">
        <v>6</v>
      </c>
      <c r="C14" s="24">
        <f t="shared" si="0"/>
        <v>48.599999999999994</v>
      </c>
      <c r="D14" s="24">
        <f t="shared" si="1"/>
        <v>12</v>
      </c>
      <c r="E14" s="24">
        <f t="shared" si="2"/>
        <v>20</v>
      </c>
      <c r="F14" s="24">
        <f t="shared" si="3"/>
        <v>80.599999999999994</v>
      </c>
      <c r="G14" s="24">
        <f t="shared" si="4"/>
        <v>87.050000000000011</v>
      </c>
    </row>
    <row r="15" spans="1:7" x14ac:dyDescent="0.25">
      <c r="A15" s="5" t="s">
        <v>12</v>
      </c>
      <c r="B15" s="7">
        <v>2</v>
      </c>
      <c r="C15" s="24">
        <f t="shared" si="0"/>
        <v>16.2</v>
      </c>
      <c r="D15" s="24">
        <f t="shared" si="1"/>
        <v>4</v>
      </c>
      <c r="E15" s="24">
        <f t="shared" si="2"/>
        <v>20</v>
      </c>
      <c r="F15" s="24">
        <f t="shared" si="3"/>
        <v>40.200000000000003</v>
      </c>
      <c r="G15" s="24">
        <f t="shared" si="4"/>
        <v>43.400000000000006</v>
      </c>
    </row>
    <row r="16" spans="1:7" x14ac:dyDescent="0.25">
      <c r="A16" s="5" t="s">
        <v>8</v>
      </c>
      <c r="B16" s="7">
        <v>7</v>
      </c>
      <c r="C16" s="24">
        <f t="shared" si="0"/>
        <v>56.699999999999996</v>
      </c>
      <c r="D16" s="24">
        <f t="shared" si="1"/>
        <v>14</v>
      </c>
      <c r="E16" s="24">
        <f t="shared" si="2"/>
        <v>20</v>
      </c>
      <c r="F16" s="24">
        <f t="shared" si="3"/>
        <v>90.699999999999989</v>
      </c>
      <c r="G16" s="24">
        <f t="shared" si="4"/>
        <v>97.95</v>
      </c>
    </row>
    <row r="17" spans="1:7" x14ac:dyDescent="0.25">
      <c r="A17" s="5" t="s">
        <v>9</v>
      </c>
      <c r="B17" s="7">
        <v>3</v>
      </c>
      <c r="C17" s="24">
        <f t="shared" si="0"/>
        <v>24.299999999999997</v>
      </c>
      <c r="D17" s="24">
        <f t="shared" si="1"/>
        <v>6</v>
      </c>
      <c r="E17" s="24">
        <f t="shared" si="2"/>
        <v>20</v>
      </c>
      <c r="F17" s="24">
        <f t="shared" si="3"/>
        <v>50.3</v>
      </c>
      <c r="G17" s="24">
        <f t="shared" si="4"/>
        <v>54.300000000000004</v>
      </c>
    </row>
    <row r="18" spans="1:7" x14ac:dyDescent="0.25">
      <c r="A18" s="5" t="s">
        <v>15</v>
      </c>
      <c r="B18" s="7">
        <v>1</v>
      </c>
      <c r="C18" s="24">
        <f t="shared" si="0"/>
        <v>8.1</v>
      </c>
      <c r="D18" s="24">
        <f t="shared" si="1"/>
        <v>2</v>
      </c>
      <c r="E18" s="24">
        <f t="shared" si="2"/>
        <v>20</v>
      </c>
      <c r="F18" s="24">
        <f t="shared" si="3"/>
        <v>30.1</v>
      </c>
      <c r="G18" s="24">
        <f t="shared" si="4"/>
        <v>32.5</v>
      </c>
    </row>
    <row r="19" spans="1:7" x14ac:dyDescent="0.25">
      <c r="A19" s="5" t="s">
        <v>4</v>
      </c>
      <c r="B19" s="7">
        <v>1</v>
      </c>
      <c r="C19" s="24">
        <f t="shared" si="0"/>
        <v>8.1</v>
      </c>
      <c r="D19" s="24">
        <f t="shared" si="1"/>
        <v>2</v>
      </c>
      <c r="E19" s="24">
        <f t="shared" si="2"/>
        <v>20</v>
      </c>
      <c r="F19" s="24">
        <f t="shared" si="3"/>
        <v>30.1</v>
      </c>
      <c r="G19" s="24">
        <f t="shared" si="4"/>
        <v>32.5</v>
      </c>
    </row>
    <row r="20" spans="1:7" x14ac:dyDescent="0.25">
      <c r="A20" s="5" t="s">
        <v>11</v>
      </c>
      <c r="B20" s="7">
        <v>4.5</v>
      </c>
      <c r="C20" s="24">
        <f t="shared" si="0"/>
        <v>36.449999999999996</v>
      </c>
      <c r="D20" s="24">
        <f t="shared" si="1"/>
        <v>9</v>
      </c>
      <c r="E20" s="24">
        <f t="shared" si="2"/>
        <v>20</v>
      </c>
      <c r="F20" s="24">
        <f t="shared" si="3"/>
        <v>65.449999999999989</v>
      </c>
      <c r="G20" s="24">
        <f t="shared" si="4"/>
        <v>70.7</v>
      </c>
    </row>
    <row r="21" spans="1:7" x14ac:dyDescent="0.25">
      <c r="A21" s="5" t="s">
        <v>5</v>
      </c>
      <c r="B21" s="7">
        <v>2</v>
      </c>
      <c r="C21" s="24">
        <f t="shared" si="0"/>
        <v>16.2</v>
      </c>
      <c r="D21" s="24">
        <f t="shared" si="1"/>
        <v>4</v>
      </c>
      <c r="E21" s="24">
        <f t="shared" si="2"/>
        <v>20</v>
      </c>
      <c r="F21" s="24">
        <f t="shared" si="3"/>
        <v>40.200000000000003</v>
      </c>
      <c r="G21" s="24">
        <f t="shared" si="4"/>
        <v>43.400000000000006</v>
      </c>
    </row>
    <row r="22" spans="1:7" x14ac:dyDescent="0.25">
      <c r="A22" s="5" t="s">
        <v>14</v>
      </c>
      <c r="B22" s="7">
        <v>1</v>
      </c>
      <c r="C22" s="24">
        <f t="shared" si="0"/>
        <v>8.1</v>
      </c>
      <c r="D22" s="24">
        <f t="shared" si="1"/>
        <v>2</v>
      </c>
      <c r="E22" s="24">
        <f t="shared" si="2"/>
        <v>20</v>
      </c>
      <c r="F22" s="24">
        <f t="shared" si="3"/>
        <v>30.1</v>
      </c>
      <c r="G22" s="24">
        <f t="shared" si="4"/>
        <v>32.5</v>
      </c>
    </row>
    <row r="23" spans="1:7" ht="15.75" thickBot="1" x14ac:dyDescent="0.3">
      <c r="A23" s="5" t="s">
        <v>13</v>
      </c>
      <c r="B23" s="8">
        <v>3</v>
      </c>
      <c r="C23" s="24">
        <f t="shared" si="0"/>
        <v>24.299999999999997</v>
      </c>
      <c r="D23" s="24">
        <f t="shared" si="1"/>
        <v>6</v>
      </c>
      <c r="E23" s="24">
        <f t="shared" si="2"/>
        <v>20</v>
      </c>
      <c r="F23" s="24">
        <f t="shared" si="3"/>
        <v>50.3</v>
      </c>
      <c r="G23" s="24">
        <f t="shared" si="4"/>
        <v>54.300000000000004</v>
      </c>
    </row>
    <row r="24" spans="1:7" x14ac:dyDescent="0.25">
      <c r="A24" s="19" t="s">
        <v>1</v>
      </c>
      <c r="B24" s="6">
        <f t="shared" ref="B24:G24" si="5">SUM(B9:B23)</f>
        <v>43.5</v>
      </c>
      <c r="C24" s="25">
        <f t="shared" si="5"/>
        <v>352.35</v>
      </c>
      <c r="D24" s="25">
        <f t="shared" si="5"/>
        <v>87</v>
      </c>
      <c r="E24" s="25">
        <f t="shared" si="5"/>
        <v>300</v>
      </c>
      <c r="F24" s="25">
        <f t="shared" si="5"/>
        <v>739.35</v>
      </c>
      <c r="G24" s="24">
        <f t="shared" si="4"/>
        <v>798.5</v>
      </c>
    </row>
    <row r="25" spans="1:7" ht="15.75" thickBot="1" x14ac:dyDescent="0.3">
      <c r="A25" s="20" t="s">
        <v>38</v>
      </c>
      <c r="B25" s="9">
        <f t="shared" ref="B25:G25" si="6">AVERAGE(B9:B23)</f>
        <v>2.9</v>
      </c>
      <c r="C25" s="26">
        <f t="shared" si="6"/>
        <v>23.490000000000002</v>
      </c>
      <c r="D25" s="26">
        <f t="shared" si="6"/>
        <v>5.8</v>
      </c>
      <c r="E25" s="26">
        <f t="shared" si="6"/>
        <v>20</v>
      </c>
      <c r="F25" s="26">
        <f t="shared" si="6"/>
        <v>49.29</v>
      </c>
      <c r="G25" s="26">
        <f t="shared" si="6"/>
        <v>53.223333333333336</v>
      </c>
    </row>
    <row r="26" spans="1:7" ht="15.75" thickBot="1" x14ac:dyDescent="0.3"/>
    <row r="27" spans="1:7" ht="15.75" thickBot="1" x14ac:dyDescent="0.3">
      <c r="A27" s="18" t="s">
        <v>26</v>
      </c>
      <c r="B27" s="11">
        <f>COUNTA(A9:A23)</f>
        <v>15</v>
      </c>
    </row>
    <row r="28" spans="1:7" ht="15.75" thickBot="1" x14ac:dyDescent="0.3">
      <c r="A28" s="18" t="s">
        <v>34</v>
      </c>
      <c r="B28" s="11">
        <f>COUNTIF(B9:B23,"&gt;2")</f>
        <v>8</v>
      </c>
    </row>
    <row r="29" spans="1:7" ht="15.75" thickBot="1" x14ac:dyDescent="0.3">
      <c r="A29" s="18" t="s">
        <v>25</v>
      </c>
      <c r="B29" s="22">
        <f>G24</f>
        <v>798.5</v>
      </c>
    </row>
    <row r="30" spans="1:7" ht="15.75" thickBot="1" x14ac:dyDescent="0.3">
      <c r="A30" s="18" t="s">
        <v>33</v>
      </c>
      <c r="B30" s="22">
        <f>E24</f>
        <v>300</v>
      </c>
    </row>
    <row r="31" spans="1:7" ht="15.75" thickBot="1" x14ac:dyDescent="0.3">
      <c r="A31" s="18" t="s">
        <v>27</v>
      </c>
      <c r="B31" s="22">
        <f>B29-B30</f>
        <v>498.5</v>
      </c>
    </row>
  </sheetData>
  <sortState ref="A9:K23">
    <sortCondition ref="A9"/>
  </sortState>
  <mergeCells count="1">
    <mergeCell ref="A1:G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&amp;LPrénom Nom du candidat</oddHeader>
    <oddFooter>&amp;CGenèveRoule&amp;R&amp;T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zoomScaleNormal="100" workbookViewId="0">
      <selection activeCell="A2" sqref="A2:A3"/>
    </sheetView>
  </sheetViews>
  <sheetFormatPr baseColWidth="10" defaultRowHeight="15" x14ac:dyDescent="0.25"/>
  <cols>
    <col min="1" max="1" width="20.28515625" customWidth="1"/>
    <col min="2" max="2" width="13.28515625" bestFit="1" customWidth="1"/>
    <col min="3" max="3" width="14.85546875" customWidth="1"/>
    <col min="4" max="4" width="14.7109375" bestFit="1" customWidth="1"/>
  </cols>
  <sheetData>
    <row r="1" spans="1:4" ht="30.75" thickBot="1" x14ac:dyDescent="0.3">
      <c r="A1" s="14"/>
      <c r="B1" s="17" t="s">
        <v>28</v>
      </c>
      <c r="C1" s="17" t="s">
        <v>26</v>
      </c>
      <c r="D1" s="17" t="s">
        <v>29</v>
      </c>
    </row>
    <row r="2" spans="1:4" thickBot="1" x14ac:dyDescent="0.35">
      <c r="A2" s="15" t="s">
        <v>30</v>
      </c>
      <c r="B2" s="27">
        <f>'Location arcade Montbrillant'!B31</f>
        <v>498.5</v>
      </c>
      <c r="C2" s="16">
        <f>'Location arcade Montbrillant'!B27</f>
        <v>15</v>
      </c>
      <c r="D2" s="16">
        <v>108</v>
      </c>
    </row>
    <row r="3" spans="1:4" ht="15.75" thickBot="1" x14ac:dyDescent="0.3">
      <c r="A3" s="15" t="s">
        <v>31</v>
      </c>
      <c r="B3" s="27">
        <v>502.6</v>
      </c>
      <c r="C3" s="16">
        <v>18</v>
      </c>
      <c r="D3" s="16">
        <v>97</v>
      </c>
    </row>
    <row r="4" spans="1:4" thickBot="1" x14ac:dyDescent="0.35">
      <c r="A4" s="15" t="s">
        <v>32</v>
      </c>
      <c r="B4" s="27">
        <v>354.1</v>
      </c>
      <c r="C4" s="16">
        <v>12</v>
      </c>
      <c r="D4" s="16">
        <v>65</v>
      </c>
    </row>
    <row r="5" spans="1:4" thickBot="1" x14ac:dyDescent="0.35">
      <c r="A5" s="15" t="s">
        <v>1</v>
      </c>
      <c r="B5" s="28">
        <f>SUM(B2:B4)</f>
        <v>1355.2</v>
      </c>
      <c r="C5" s="10">
        <f t="shared" ref="C5:D5" si="0">SUM(C2:C4)</f>
        <v>45</v>
      </c>
      <c r="D5" s="10">
        <f t="shared" si="0"/>
        <v>270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Location arcade Montbrillant</vt:lpstr>
      <vt:lpstr>Récapitulation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LUTENEGGER Floriane</cp:lastModifiedBy>
  <cp:lastPrinted>2017-03-09T08:32:54Z</cp:lastPrinted>
  <dcterms:created xsi:type="dcterms:W3CDTF">2016-08-06T18:10:47Z</dcterms:created>
  <dcterms:modified xsi:type="dcterms:W3CDTF">2017-03-09T10:00:55Z</dcterms:modified>
</cp:coreProperties>
</file>