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lle\Documents\Commission_examen\23janvier2018\2B-I-Chrono-Christian relu ok\Serie 2B propositions de solutions\"/>
    </mc:Choice>
  </mc:AlternateContent>
  <bookViews>
    <workbookView xWindow="0" yWindow="0" windowWidth="28800" windowHeight="12300" activeTab="1" xr2:uid="{00000000-000D-0000-FFFF-FFFF00000000}"/>
  </bookViews>
  <sheets>
    <sheet name="Ventes 2017" sheetId="5" r:id="rId1"/>
    <sheet name="Annee 2017" sheetId="2" r:id="rId2"/>
    <sheet name="Calcul de prix" sheetId="1" r:id="rId3"/>
    <sheet name="Marques" sheetId="4" r:id="rId4"/>
  </sheets>
  <definedNames>
    <definedName name="_xlnm._FilterDatabase" localSheetId="1" hidden="1">'Annee 2017'!$A$1:$D$97</definedName>
    <definedName name="_xlnm._FilterDatabase" localSheetId="2" hidden="1">'Calcul de prix'!$A$6:$L$45</definedName>
    <definedName name="_xlnm.Extract" localSheetId="1">'Annee 2017'!#REF!</definedName>
    <definedName name="_xlnm.Extract" localSheetId="2">'Annee 2017'!$B$1</definedName>
  </definedNames>
  <calcPr calcId="171027" concurrentCalc="0"/>
</workbook>
</file>

<file path=xl/calcChain.xml><?xml version="1.0" encoding="utf-8"?>
<calcChain xmlns="http://schemas.openxmlformats.org/spreadsheetml/2006/main">
  <c r="F8" i="1" l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7" i="1"/>
  <c r="G7" i="1"/>
  <c r="H7" i="1"/>
  <c r="I7" i="1"/>
  <c r="J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7" i="1"/>
  <c r="K7" i="1"/>
  <c r="J8" i="1"/>
  <c r="K8" i="1"/>
  <c r="J9" i="1"/>
  <c r="K9" i="1"/>
  <c r="J10" i="1"/>
  <c r="K10" i="1"/>
  <c r="J11" i="1"/>
  <c r="K11" i="1"/>
  <c r="J12" i="1"/>
  <c r="K12" i="1"/>
  <c r="I11" i="2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7" i="1"/>
  <c r="J17" i="1"/>
  <c r="K17" i="1"/>
  <c r="J21" i="1"/>
  <c r="K21" i="1"/>
  <c r="J25" i="1"/>
  <c r="K25" i="1"/>
  <c r="J33" i="1"/>
  <c r="K33" i="1"/>
  <c r="J37" i="1"/>
  <c r="K37" i="1"/>
  <c r="J41" i="1"/>
  <c r="K41" i="1"/>
  <c r="J45" i="1"/>
  <c r="K45" i="1"/>
  <c r="J44" i="1"/>
  <c r="K44" i="1"/>
  <c r="J38" i="1"/>
  <c r="K38" i="1"/>
  <c r="J22" i="1"/>
  <c r="K22" i="1"/>
  <c r="J29" i="1"/>
  <c r="K29" i="1"/>
  <c r="J19" i="1"/>
  <c r="K19" i="1"/>
  <c r="J13" i="1"/>
  <c r="K13" i="1"/>
  <c r="J40" i="1"/>
  <c r="K40" i="1"/>
  <c r="J36" i="1"/>
  <c r="K36" i="1"/>
  <c r="J32" i="1"/>
  <c r="K32" i="1"/>
  <c r="J28" i="1"/>
  <c r="K28" i="1"/>
  <c r="J24" i="1"/>
  <c r="K24" i="1"/>
  <c r="J20" i="1"/>
  <c r="K20" i="1"/>
  <c r="J16" i="1"/>
  <c r="K16" i="1"/>
  <c r="J34" i="1"/>
  <c r="K34" i="1"/>
  <c r="J18" i="1"/>
  <c r="K18" i="1"/>
  <c r="J43" i="1"/>
  <c r="K43" i="1"/>
  <c r="J27" i="1"/>
  <c r="K27" i="1"/>
  <c r="J30" i="1"/>
  <c r="K30" i="1"/>
  <c r="J14" i="1"/>
  <c r="K14" i="1"/>
  <c r="J42" i="1"/>
  <c r="K42" i="1"/>
  <c r="J26" i="1"/>
  <c r="K26" i="1"/>
  <c r="J35" i="1"/>
  <c r="K35" i="1"/>
  <c r="J39" i="1"/>
  <c r="K39" i="1"/>
  <c r="J31" i="1"/>
  <c r="K31" i="1"/>
  <c r="J23" i="1"/>
  <c r="K23" i="1"/>
  <c r="J15" i="1"/>
  <c r="K15" i="1"/>
  <c r="H3" i="2"/>
  <c r="H4" i="2"/>
  <c r="H5" i="2"/>
  <c r="H6" i="2"/>
  <c r="H7" i="2"/>
  <c r="H8" i="2"/>
  <c r="H9" i="2"/>
  <c r="H10" i="2"/>
  <c r="H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Catherine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Désactiver le filtre pour voir toutes les données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<sst xmlns="http://schemas.openxmlformats.org/spreadsheetml/2006/main" count="382" uniqueCount="113">
  <si>
    <t>Apple</t>
  </si>
  <si>
    <t>Watch Series 3, Cellular, aluminium argent</t>
  </si>
  <si>
    <t>Watch Series 3, Cellular, aluminium gris sidéral</t>
  </si>
  <si>
    <t>Watch Series 3, aluminium or</t>
  </si>
  <si>
    <t>Watch Series 3, aluminium gris sidéral</t>
  </si>
  <si>
    <t xml:space="preserve">Watch Series 3, aluminium argent </t>
  </si>
  <si>
    <t xml:space="preserve">Watch Serie 1, aluminium or </t>
  </si>
  <si>
    <t xml:space="preserve">Watch Serie 1, aluminium or rose </t>
  </si>
  <si>
    <t xml:space="preserve">Watch Serie 2 Nike+, aluminium gris sidéral </t>
  </si>
  <si>
    <t>Fossil</t>
  </si>
  <si>
    <t>Q Wander, Smartwatch Display</t>
  </si>
  <si>
    <t>Watch Serie 1, aluminium gris sidéral</t>
  </si>
  <si>
    <t>Watch Serie 1, aluminium argent</t>
  </si>
  <si>
    <t>Watch Serie 2, acier inox argent</t>
  </si>
  <si>
    <t>Watch Serie 2, acier inox noir sidéral</t>
  </si>
  <si>
    <t>Q Activist, Smartwatch Non-Display</t>
  </si>
  <si>
    <t>Q Gazer, Smartwatch Display</t>
  </si>
  <si>
    <t>Q-Grant, Smartwatch Non-Display</t>
  </si>
  <si>
    <t>Q Accomplice, Smartwatch Non-Display</t>
  </si>
  <si>
    <t>Michael Kors</t>
  </si>
  <si>
    <t>Bradshaw, Smartwatch</t>
  </si>
  <si>
    <t>Tommy Hilfiger</t>
  </si>
  <si>
    <t>Th 24/7, Smartwatch Display</t>
  </si>
  <si>
    <t>Vector</t>
  </si>
  <si>
    <t>Luna Acier, Smartwatch</t>
  </si>
  <si>
    <t>Samsung</t>
  </si>
  <si>
    <t>Gear S3 Classic, Smartwatch</t>
  </si>
  <si>
    <t>Gear S3 Frontier, Smartwatch</t>
  </si>
  <si>
    <t>Alpina</t>
  </si>
  <si>
    <t>Smartwatch</t>
  </si>
  <si>
    <t>Guess</t>
  </si>
  <si>
    <t>Marque</t>
  </si>
  <si>
    <t>Description</t>
  </si>
  <si>
    <t>Num produit</t>
  </si>
  <si>
    <t>M0001</t>
  </si>
  <si>
    <t>M0002</t>
  </si>
  <si>
    <t>M0003</t>
  </si>
  <si>
    <t>M0004</t>
  </si>
  <si>
    <t>M0005</t>
  </si>
  <si>
    <t>M0006</t>
  </si>
  <si>
    <t>M0007</t>
  </si>
  <si>
    <t>M0008</t>
  </si>
  <si>
    <t>M0009</t>
  </si>
  <si>
    <t>M0010</t>
  </si>
  <si>
    <t>M0011</t>
  </si>
  <si>
    <t>M0012</t>
  </si>
  <si>
    <t>M0013</t>
  </si>
  <si>
    <t>M0014</t>
  </si>
  <si>
    <t>M0015</t>
  </si>
  <si>
    <t>M0016</t>
  </si>
  <si>
    <t>M0017</t>
  </si>
  <si>
    <t>M0018</t>
  </si>
  <si>
    <t>M0019</t>
  </si>
  <si>
    <t>M0020</t>
  </si>
  <si>
    <t>M0021</t>
  </si>
  <si>
    <t>M0022</t>
  </si>
  <si>
    <t>M0023</t>
  </si>
  <si>
    <t>M0024</t>
  </si>
  <si>
    <t>M0025</t>
  </si>
  <si>
    <t>M0026</t>
  </si>
  <si>
    <t>M0027</t>
  </si>
  <si>
    <t>M0028</t>
  </si>
  <si>
    <t>M0029</t>
  </si>
  <si>
    <t>M0030</t>
  </si>
  <si>
    <t>M0031</t>
  </si>
  <si>
    <t>M0032</t>
  </si>
  <si>
    <t>M0033</t>
  </si>
  <si>
    <t>M0034</t>
  </si>
  <si>
    <t>M0035</t>
  </si>
  <si>
    <t>M0036</t>
  </si>
  <si>
    <t>M0037</t>
  </si>
  <si>
    <t>Grossiste</t>
  </si>
  <si>
    <t>MontresEnGros</t>
  </si>
  <si>
    <t>La Maison connectée</t>
  </si>
  <si>
    <t>Mois</t>
  </si>
  <si>
    <t>Nombre montres vendues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</si>
  <si>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</si>
  <si>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</si>
  <si>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</si>
  <si>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</si>
  <si>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</si>
  <si>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</si>
  <si>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</si>
  <si>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</si>
  <si>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</si>
  <si>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</si>
  <si>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</si>
  <si>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</si>
  <si>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Motorola</t>
  </si>
  <si>
    <t>Moto 360 2e génération</t>
  </si>
  <si>
    <t>MyKronoz</t>
  </si>
  <si>
    <t>ZeSplash</t>
  </si>
  <si>
    <t>M0038</t>
  </si>
  <si>
    <t>M0039</t>
  </si>
  <si>
    <t>Chiffre d'affaires</t>
  </si>
  <si>
    <t>Quantités vendues</t>
  </si>
  <si>
    <t>Marques</t>
  </si>
  <si>
    <t>Total</t>
  </si>
  <si>
    <t>Prix de vente TTC</t>
  </si>
  <si>
    <t>Marge en CHF</t>
  </si>
  <si>
    <t>Prix d'achat HT</t>
  </si>
  <si>
    <t>Frais d'achat</t>
  </si>
  <si>
    <t>TVA</t>
  </si>
  <si>
    <t>si PV conseillé est &lt;=</t>
  </si>
  <si>
    <t>dans les autres cas</t>
  </si>
  <si>
    <t xml:space="preserve">si PV conseillé est &gt;= </t>
  </si>
  <si>
    <t>Prix de revient d'achat HT</t>
  </si>
  <si>
    <t>Prix de vente conseillé HT</t>
  </si>
  <si>
    <t xml:space="preserve">Bénéfice brut </t>
  </si>
  <si>
    <t>Infodistrib</t>
  </si>
  <si>
    <t>Marge</t>
  </si>
  <si>
    <t>Marge en %</t>
  </si>
  <si>
    <t>Statistiques par marque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</si>
</sst>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F&quot;\ * #,##0.00_ ;_ &quot;F&quot;\ * \-#,##0.00_ ;_ &quot;F&quot;\ * &quot;-&quot;??_ ;_ @_ "/>
    <numFmt numFmtId="165" formatCode="_ [$CHF]\ * #,##0.00_ ;_ [$CHF]\ * \-#,##0.00_ ;_ [$CHF]\ * &quot;-&quot;??_ ;_ @_ "/>
    <numFmt numFmtId="166" formatCode="_ [$CHF-100C]\ * #,##0.00_ ;_ [$CHF-100C]\ * \-#,##0.00_ ;_ [$CHF-100C]\ * &quot;-&quot;??_ ;_ @_ "/>
    <numFmt numFmtId="167" formatCode="0&quot; pièces&quot;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/>
    <xf numFmtId="0" fontId="0" fillId="0" borderId="0" xfId="0" applyFont="1" applyBorder="1" applyAlignment="1">
      <alignment vertical="center" wrapText="1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7" fontId="3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0" fillId="0" borderId="0" xfId="1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9" fontId="0" fillId="0" borderId="0" xfId="0" applyNumberFormat="1" applyFont="1" applyBorder="1"/>
    <xf numFmtId="166" fontId="0" fillId="0" borderId="0" xfId="0" applyNumberFormat="1" applyFont="1" applyBorder="1" applyAlignment="1">
      <alignment vertical="center"/>
    </xf>
    <xf numFmtId="10" fontId="0" fillId="0" borderId="0" xfId="0" applyNumberFormat="1" applyFont="1" applyBorder="1"/>
    <xf numFmtId="0" fontId="0" fillId="0" borderId="0" xfId="0" applyFont="1" applyFill="1" applyBorder="1" applyAlignment="1">
      <alignment vertical="center"/>
    </xf>
    <xf numFmtId="9" fontId="0" fillId="0" borderId="0" xfId="2" applyFont="1" applyBorder="1" applyAlignment="1">
      <alignment vertical="center"/>
    </xf>
    <xf numFmtId="166" fontId="0" fillId="0" borderId="0" xfId="0" applyNumberFormat="1" applyFont="1" applyBorder="1" applyAlignment="1">
      <alignment horizontal="center" vertical="center"/>
    </xf>
    <xf numFmtId="166" fontId="0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1">
    <dxf>
      <font>
        <b val="0"/>
        <i val="0"/>
        <color auto="1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Chiffre d'affaires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'Ventes 2017'!$C$1</c:f>
              <c:strCache>
                <c:ptCount val="1"/>
                <c:pt idx="0">
                  <c:v>Chiffre d'affaires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47-4B3D-BD5D-70F57872F6EF}"/>
              </c:ext>
            </c:extLst>
          </c:dPt>
          <c:cat>
            <c:strRef>
              <c:f>'Ventes 2017'!$A$2:$A$13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'Ventes 2017'!$C$2:$C$13</c:f>
              <c:numCache>
                <c:formatCode>_ [$CHF]\ * #\ ##0.00_ ;_ [$CHF]\ * \-#\ ##0.00_ ;_ [$CHF]\ * "-"??_ ;_ @_ </c:formatCode>
                <c:ptCount val="12"/>
                <c:pt idx="0">
                  <c:v>47370</c:v>
                </c:pt>
                <c:pt idx="1">
                  <c:v>38404</c:v>
                </c:pt>
                <c:pt idx="2">
                  <c:v>41774</c:v>
                </c:pt>
                <c:pt idx="3">
                  <c:v>47371</c:v>
                </c:pt>
                <c:pt idx="4">
                  <c:v>42465</c:v>
                </c:pt>
                <c:pt idx="5">
                  <c:v>54177</c:v>
                </c:pt>
                <c:pt idx="6">
                  <c:v>36758</c:v>
                </c:pt>
                <c:pt idx="7">
                  <c:v>50623</c:v>
                </c:pt>
                <c:pt idx="8">
                  <c:v>43834</c:v>
                </c:pt>
                <c:pt idx="9">
                  <c:v>45310</c:v>
                </c:pt>
                <c:pt idx="10">
                  <c:v>32095</c:v>
                </c:pt>
                <c:pt idx="11">
                  <c:v>45803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47-4B3D-BD5D-70F57872F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250624"/>
        <c:axId val="194252160"/>
      </c:barChart>
      <c:catAx>
        <c:axId val="19425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252160"/>
        <c:crosses val="autoZero"/>
        <c:auto val="1"/>
        <c:lblAlgn val="ctr"/>
        <c:lblOffset val="100"/>
        <c:noMultiLvlLbl val="0"/>
      </c:catAx>
      <c:valAx>
        <c:axId val="19425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CHF]\ * #\ ##0.00_ ;_ [$CHF]\ * \-#\ ##0.00_ ;_ [$CHF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250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0</xdr:row>
      <xdr:rowOff>28574</xdr:rowOff>
    </xdr:from>
    <xdr:to>
      <xdr:col>9</xdr:col>
      <xdr:colOff>161924</xdr:colOff>
      <xdr:row>13</xdr:row>
      <xdr:rowOff>57149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/>
  </sheetViews>
  <sheetFormatPr baseColWidth="10" defaultRowHeight="15" x14ac:dyDescent="0.25"/>
  <cols>
    <col min="2" max="2" width="13.42578125" style="13" customWidth="1"/>
    <col min="3" max="3" width="21" customWidth="1"/>
  </cols>
  <sheetData>
    <row r="1" spans="1:3" ht="45" x14ac:dyDescent="0.25">
      <c r="A1" s="18" t="s">
        <v>74</v>
      </c>
      <c r="B1" s="19" t="s">
        <v>75</v>
      </c>
      <c r="C1" s="19" t="s">
        <v>94</v>
      </c>
    </row>
    <row r="2" spans="1:3" x14ac:dyDescent="0.25">
      <c r="A2" t="s">
        <v>76</v>
      </c>
      <c r="B2" s="13">
        <v>103</v>
      </c>
      <c r="C2" s="7">
        <v>47370</v>
      </c>
    </row>
    <row r="3" spans="1:3" x14ac:dyDescent="0.25">
      <c r="A3" t="s">
        <v>77</v>
      </c>
      <c r="B3" s="13">
        <v>85</v>
      </c>
      <c r="C3" s="7">
        <v>38404</v>
      </c>
    </row>
    <row r="4" spans="1:3" x14ac:dyDescent="0.25">
      <c r="A4" t="s">
        <v>78</v>
      </c>
      <c r="B4" s="13">
        <v>105</v>
      </c>
      <c r="C4" s="7">
        <v>41774</v>
      </c>
    </row>
    <row r="5" spans="1:3" x14ac:dyDescent="0.25">
      <c r="A5" t="s">
        <v>79</v>
      </c>
      <c r="B5" s="13">
        <v>105</v>
      </c>
      <c r="C5" s="7">
        <v>47371</v>
      </c>
    </row>
    <row r="6" spans="1:3" x14ac:dyDescent="0.25">
      <c r="A6" t="s">
        <v>80</v>
      </c>
      <c r="B6" s="13">
        <v>91</v>
      </c>
      <c r="C6" s="7">
        <v>42465</v>
      </c>
    </row>
    <row r="7" spans="1:3" x14ac:dyDescent="0.25">
      <c r="A7" t="s">
        <v>81</v>
      </c>
      <c r="B7" s="13">
        <v>111</v>
      </c>
      <c r="C7" s="7">
        <v>54177</v>
      </c>
    </row>
    <row r="8" spans="1:3" x14ac:dyDescent="0.25">
      <c r="A8" t="s">
        <v>82</v>
      </c>
      <c r="B8" s="13">
        <v>91</v>
      </c>
      <c r="C8" s="7">
        <v>36758</v>
      </c>
    </row>
    <row r="9" spans="1:3" x14ac:dyDescent="0.25">
      <c r="A9" t="s">
        <v>83</v>
      </c>
      <c r="B9" s="13">
        <v>105</v>
      </c>
      <c r="C9" s="7">
        <v>50623</v>
      </c>
    </row>
    <row r="10" spans="1:3" x14ac:dyDescent="0.25">
      <c r="A10" t="s">
        <v>84</v>
      </c>
      <c r="B10" s="13">
        <v>84</v>
      </c>
      <c r="C10" s="7">
        <v>43834</v>
      </c>
    </row>
    <row r="11" spans="1:3" x14ac:dyDescent="0.25">
      <c r="A11" t="s">
        <v>85</v>
      </c>
      <c r="B11" s="13">
        <v>89</v>
      </c>
      <c r="C11" s="7">
        <v>45310</v>
      </c>
    </row>
    <row r="12" spans="1:3" x14ac:dyDescent="0.25">
      <c r="A12" t="s">
        <v>86</v>
      </c>
      <c r="B12" s="13">
        <v>78</v>
      </c>
      <c r="C12" s="7">
        <v>32095</v>
      </c>
    </row>
    <row r="13" spans="1:3" x14ac:dyDescent="0.25">
      <c r="A13" t="s">
        <v>87</v>
      </c>
      <c r="B13" s="13">
        <v>108</v>
      </c>
      <c r="C13" s="7">
        <v>45803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tabSelected="1" workbookViewId="0">
      <selection activeCell="G22" sqref="G22"/>
    </sheetView>
  </sheetViews>
  <sheetFormatPr baseColWidth="10" defaultColWidth="11.42578125" defaultRowHeight="12.75" x14ac:dyDescent="0.2"/>
  <cols>
    <col min="1" max="1" width="11.42578125" style="8"/>
    <col min="2" max="2" width="14.5703125" style="8" bestFit="1" customWidth="1"/>
    <col min="3" max="3" width="16.42578125" style="9" bestFit="1" customWidth="1"/>
    <col min="4" max="4" width="16.28515625" style="8" bestFit="1" customWidth="1"/>
    <col min="5" max="6" width="11.42578125" style="8"/>
    <col min="7" max="7" width="14.5703125" style="8" bestFit="1" customWidth="1"/>
    <col min="8" max="8" width="17.85546875" style="8" bestFit="1" customWidth="1"/>
    <col min="9" max="9" width="17.42578125" style="8" bestFit="1" customWidth="1"/>
    <col min="10" max="16384" width="11.42578125" style="8"/>
  </cols>
  <sheetData>
    <row r="1" spans="1:9" ht="25.5" x14ac:dyDescent="0.2">
      <c r="A1" s="14" t="s">
        <v>74</v>
      </c>
      <c r="B1" s="15" t="s">
        <v>31</v>
      </c>
      <c r="C1" s="16" t="s">
        <v>95</v>
      </c>
      <c r="D1" s="16" t="s">
        <v>94</v>
      </c>
      <c r="G1" s="33" t="s">
        <v>112</v>
      </c>
      <c r="H1" s="33"/>
      <c r="I1" s="33"/>
    </row>
    <row r="2" spans="1:9" x14ac:dyDescent="0.2">
      <c r="A2" s="8" t="s">
        <v>76</v>
      </c>
      <c r="B2" s="8" t="s">
        <v>28</v>
      </c>
      <c r="C2" s="9">
        <v>16</v>
      </c>
      <c r="D2" s="10">
        <v>16880</v>
      </c>
      <c r="G2" s="17" t="s">
        <v>96</v>
      </c>
      <c r="H2" s="17" t="s">
        <v>95</v>
      </c>
      <c r="I2" s="17" t="s">
        <v>94</v>
      </c>
    </row>
    <row r="3" spans="1:9" x14ac:dyDescent="0.2">
      <c r="A3" s="8" t="s">
        <v>77</v>
      </c>
      <c r="B3" s="8" t="s">
        <v>28</v>
      </c>
      <c r="C3" s="9">
        <v>10</v>
      </c>
      <c r="D3" s="10">
        <v>10550</v>
      </c>
      <c r="G3" s="8" t="s">
        <v>28</v>
      </c>
      <c r="H3" s="11">
        <f>SUMIF($B:$B,$G3,$C:$C)</f>
        <v>152</v>
      </c>
      <c r="I3" s="12">
        <v>160360</v>
      </c>
    </row>
    <row r="4" spans="1:9" x14ac:dyDescent="0.2">
      <c r="A4" s="8" t="s">
        <v>78</v>
      </c>
      <c r="B4" s="8" t="s">
        <v>28</v>
      </c>
      <c r="C4" s="9">
        <v>5</v>
      </c>
      <c r="D4" s="10">
        <v>5275</v>
      </c>
      <c r="G4" s="8" t="s">
        <v>0</v>
      </c>
      <c r="H4" s="11">
        <f t="shared" ref="H4:H10" si="0">SUMIF($B:$B,G4,$C:$C)</f>
        <v>121</v>
      </c>
      <c r="I4" s="12">
        <v>45560</v>
      </c>
    </row>
    <row r="5" spans="1:9" x14ac:dyDescent="0.2">
      <c r="A5" s="8" t="s">
        <v>79</v>
      </c>
      <c r="B5" s="8" t="s">
        <v>28</v>
      </c>
      <c r="C5" s="9">
        <v>12</v>
      </c>
      <c r="D5" s="10">
        <v>12660</v>
      </c>
      <c r="G5" s="8" t="s">
        <v>9</v>
      </c>
      <c r="H5" s="11">
        <f t="shared" si="0"/>
        <v>154</v>
      </c>
      <c r="I5" s="12">
        <v>33213</v>
      </c>
    </row>
    <row r="6" spans="1:9" x14ac:dyDescent="0.2">
      <c r="A6" s="8" t="s">
        <v>80</v>
      </c>
      <c r="B6" s="8" t="s">
        <v>28</v>
      </c>
      <c r="C6" s="9">
        <v>15</v>
      </c>
      <c r="D6" s="10">
        <v>15825</v>
      </c>
      <c r="G6" s="8" t="s">
        <v>30</v>
      </c>
      <c r="H6" s="11">
        <f t="shared" si="0"/>
        <v>110</v>
      </c>
      <c r="I6" s="12">
        <v>46368</v>
      </c>
    </row>
    <row r="7" spans="1:9" x14ac:dyDescent="0.2">
      <c r="A7" s="8" t="s">
        <v>81</v>
      </c>
      <c r="B7" s="8" t="s">
        <v>28</v>
      </c>
      <c r="C7" s="9">
        <v>18</v>
      </c>
      <c r="D7" s="10">
        <v>18990</v>
      </c>
      <c r="G7" s="8" t="s">
        <v>19</v>
      </c>
      <c r="H7" s="11">
        <f t="shared" si="0"/>
        <v>185</v>
      </c>
      <c r="I7" s="12">
        <v>66536</v>
      </c>
    </row>
    <row r="8" spans="1:9" x14ac:dyDescent="0.2">
      <c r="A8" s="8" t="s">
        <v>82</v>
      </c>
      <c r="B8" s="8" t="s">
        <v>28</v>
      </c>
      <c r="C8" s="9">
        <v>5</v>
      </c>
      <c r="D8" s="10">
        <v>5275</v>
      </c>
      <c r="G8" s="8" t="s">
        <v>25</v>
      </c>
      <c r="H8" s="11">
        <f t="shared" si="0"/>
        <v>162</v>
      </c>
      <c r="I8" s="12">
        <v>60588</v>
      </c>
    </row>
    <row r="9" spans="1:9" x14ac:dyDescent="0.2">
      <c r="A9" s="8" t="s">
        <v>83</v>
      </c>
      <c r="B9" s="8" t="s">
        <v>28</v>
      </c>
      <c r="C9" s="9">
        <v>17</v>
      </c>
      <c r="D9" s="10">
        <v>17935</v>
      </c>
      <c r="G9" s="8" t="s">
        <v>21</v>
      </c>
      <c r="H9" s="11">
        <f t="shared" si="0"/>
        <v>130</v>
      </c>
      <c r="I9" s="12">
        <v>50050</v>
      </c>
    </row>
    <row r="10" spans="1:9" x14ac:dyDescent="0.2">
      <c r="A10" s="8" t="s">
        <v>84</v>
      </c>
      <c r="B10" s="8" t="s">
        <v>28</v>
      </c>
      <c r="C10" s="9">
        <v>20</v>
      </c>
      <c r="D10" s="10">
        <v>21100</v>
      </c>
      <c r="G10" s="8" t="s">
        <v>23</v>
      </c>
      <c r="H10" s="11">
        <f t="shared" si="0"/>
        <v>141</v>
      </c>
      <c r="I10" s="12">
        <v>63309</v>
      </c>
    </row>
    <row r="11" spans="1:9" x14ac:dyDescent="0.2">
      <c r="A11" s="8" t="s">
        <v>85</v>
      </c>
      <c r="B11" s="8" t="s">
        <v>28</v>
      </c>
      <c r="C11" s="9">
        <v>19</v>
      </c>
      <c r="D11" s="10">
        <v>20045</v>
      </c>
      <c r="G11" s="8" t="s">
        <v>97</v>
      </c>
      <c r="H11" s="11">
        <f>SUM(H3:H10)</f>
        <v>1155</v>
      </c>
      <c r="I11" s="12">
        <f>SUM(I3:I10)</f>
        <v>525984</v>
      </c>
    </row>
    <row r="12" spans="1:9" x14ac:dyDescent="0.2">
      <c r="A12" s="8" t="s">
        <v>86</v>
      </c>
      <c r="B12" s="8" t="s">
        <v>28</v>
      </c>
      <c r="C12" s="9">
        <v>5</v>
      </c>
      <c r="D12" s="10">
        <v>5275</v>
      </c>
    </row>
    <row r="13" spans="1:9" x14ac:dyDescent="0.2">
      <c r="A13" s="8" t="s">
        <v>87</v>
      </c>
      <c r="B13" s="8" t="s">
        <v>28</v>
      </c>
      <c r="C13" s="9">
        <v>10</v>
      </c>
      <c r="D13" s="10">
        <v>10550</v>
      </c>
    </row>
    <row r="14" spans="1:9" x14ac:dyDescent="0.2">
      <c r="A14" s="8" t="s">
        <v>76</v>
      </c>
      <c r="B14" s="8" t="s">
        <v>0</v>
      </c>
      <c r="C14" s="9">
        <v>13</v>
      </c>
      <c r="D14" s="10">
        <v>4895</v>
      </c>
    </row>
    <row r="15" spans="1:9" x14ac:dyDescent="0.2">
      <c r="A15" s="8" t="s">
        <v>77</v>
      </c>
      <c r="B15" s="8" t="s">
        <v>0</v>
      </c>
      <c r="C15" s="9">
        <v>7</v>
      </c>
      <c r="D15" s="10">
        <v>2636</v>
      </c>
    </row>
    <row r="16" spans="1:9" x14ac:dyDescent="0.2">
      <c r="A16" s="8" t="s">
        <v>78</v>
      </c>
      <c r="B16" s="8" t="s">
        <v>0</v>
      </c>
      <c r="C16" s="9">
        <v>6</v>
      </c>
      <c r="D16" s="10">
        <v>2259</v>
      </c>
    </row>
    <row r="17" spans="1:4" x14ac:dyDescent="0.2">
      <c r="A17" s="8" t="s">
        <v>79</v>
      </c>
      <c r="B17" s="8" t="s">
        <v>0</v>
      </c>
      <c r="C17" s="9">
        <v>13</v>
      </c>
      <c r="D17" s="10">
        <v>4895</v>
      </c>
    </row>
    <row r="18" spans="1:4" x14ac:dyDescent="0.2">
      <c r="A18" s="8" t="s">
        <v>80</v>
      </c>
      <c r="B18" s="8" t="s">
        <v>0</v>
      </c>
      <c r="C18" s="9">
        <v>19</v>
      </c>
      <c r="D18" s="10">
        <v>7154</v>
      </c>
    </row>
    <row r="19" spans="1:4" x14ac:dyDescent="0.2">
      <c r="A19" s="8" t="s">
        <v>81</v>
      </c>
      <c r="B19" s="8" t="s">
        <v>0</v>
      </c>
      <c r="C19" s="9">
        <v>13</v>
      </c>
      <c r="D19" s="10">
        <v>4895</v>
      </c>
    </row>
    <row r="20" spans="1:4" x14ac:dyDescent="0.2">
      <c r="A20" s="8" t="s">
        <v>82</v>
      </c>
      <c r="B20" s="8" t="s">
        <v>0</v>
      </c>
      <c r="C20" s="9">
        <v>10</v>
      </c>
      <c r="D20" s="10">
        <v>3765</v>
      </c>
    </row>
    <row r="21" spans="1:4" x14ac:dyDescent="0.2">
      <c r="A21" s="8" t="s">
        <v>83</v>
      </c>
      <c r="B21" s="8" t="s">
        <v>0</v>
      </c>
      <c r="C21" s="9">
        <v>12</v>
      </c>
      <c r="D21" s="10">
        <v>4518</v>
      </c>
    </row>
    <row r="22" spans="1:4" x14ac:dyDescent="0.2">
      <c r="A22" s="8" t="s">
        <v>84</v>
      </c>
      <c r="B22" s="8" t="s">
        <v>0</v>
      </c>
      <c r="C22" s="9">
        <v>5</v>
      </c>
      <c r="D22" s="10">
        <v>1883</v>
      </c>
    </row>
    <row r="23" spans="1:4" x14ac:dyDescent="0.2">
      <c r="A23" s="8" t="s">
        <v>85</v>
      </c>
      <c r="B23" s="8" t="s">
        <v>0</v>
      </c>
      <c r="C23" s="9">
        <v>6</v>
      </c>
      <c r="D23" s="10">
        <v>2259</v>
      </c>
    </row>
    <row r="24" spans="1:4" x14ac:dyDescent="0.2">
      <c r="A24" s="8" t="s">
        <v>86</v>
      </c>
      <c r="B24" s="8" t="s">
        <v>0</v>
      </c>
      <c r="C24" s="9">
        <v>11</v>
      </c>
      <c r="D24" s="10">
        <v>4142</v>
      </c>
    </row>
    <row r="25" spans="1:4" x14ac:dyDescent="0.2">
      <c r="A25" s="8" t="s">
        <v>87</v>
      </c>
      <c r="B25" s="8" t="s">
        <v>0</v>
      </c>
      <c r="C25" s="9">
        <v>6</v>
      </c>
      <c r="D25" s="10">
        <v>2259</v>
      </c>
    </row>
    <row r="26" spans="1:4" x14ac:dyDescent="0.2">
      <c r="A26" s="8" t="s">
        <v>76</v>
      </c>
      <c r="B26" s="8" t="s">
        <v>9</v>
      </c>
      <c r="C26" s="9">
        <v>19</v>
      </c>
      <c r="D26" s="10">
        <v>4098</v>
      </c>
    </row>
    <row r="27" spans="1:4" x14ac:dyDescent="0.2">
      <c r="A27" s="8" t="s">
        <v>77</v>
      </c>
      <c r="B27" s="8" t="s">
        <v>9</v>
      </c>
      <c r="C27" s="9">
        <v>7</v>
      </c>
      <c r="D27" s="10">
        <v>1510</v>
      </c>
    </row>
    <row r="28" spans="1:4" x14ac:dyDescent="0.2">
      <c r="A28" s="8" t="s">
        <v>78</v>
      </c>
      <c r="B28" s="8" t="s">
        <v>9</v>
      </c>
      <c r="C28" s="9">
        <v>17</v>
      </c>
      <c r="D28" s="10">
        <v>3666</v>
      </c>
    </row>
    <row r="29" spans="1:4" x14ac:dyDescent="0.2">
      <c r="A29" s="8" t="s">
        <v>79</v>
      </c>
      <c r="B29" s="8" t="s">
        <v>9</v>
      </c>
      <c r="C29" s="9">
        <v>12</v>
      </c>
      <c r="D29" s="10">
        <v>2588</v>
      </c>
    </row>
    <row r="30" spans="1:4" x14ac:dyDescent="0.2">
      <c r="A30" s="8" t="s">
        <v>80</v>
      </c>
      <c r="B30" s="8" t="s">
        <v>9</v>
      </c>
      <c r="C30" s="9">
        <v>15</v>
      </c>
      <c r="D30" s="10">
        <v>3235</v>
      </c>
    </row>
    <row r="31" spans="1:4" x14ac:dyDescent="0.2">
      <c r="A31" s="8" t="s">
        <v>81</v>
      </c>
      <c r="B31" s="8" t="s">
        <v>9</v>
      </c>
      <c r="C31" s="9">
        <v>8</v>
      </c>
      <c r="D31" s="10">
        <v>1725</v>
      </c>
    </row>
    <row r="32" spans="1:4" x14ac:dyDescent="0.2">
      <c r="A32" s="8" t="s">
        <v>82</v>
      </c>
      <c r="B32" s="8" t="s">
        <v>9</v>
      </c>
      <c r="C32" s="9">
        <v>15</v>
      </c>
      <c r="D32" s="10">
        <v>3235</v>
      </c>
    </row>
    <row r="33" spans="1:4" x14ac:dyDescent="0.2">
      <c r="A33" s="8" t="s">
        <v>83</v>
      </c>
      <c r="B33" s="8" t="s">
        <v>9</v>
      </c>
      <c r="C33" s="9">
        <v>9</v>
      </c>
      <c r="D33" s="10">
        <v>1941</v>
      </c>
    </row>
    <row r="34" spans="1:4" x14ac:dyDescent="0.2">
      <c r="A34" s="8" t="s">
        <v>84</v>
      </c>
      <c r="B34" s="8" t="s">
        <v>9</v>
      </c>
      <c r="C34" s="9">
        <v>13</v>
      </c>
      <c r="D34" s="10">
        <v>2804</v>
      </c>
    </row>
    <row r="35" spans="1:4" x14ac:dyDescent="0.2">
      <c r="A35" s="8" t="s">
        <v>85</v>
      </c>
      <c r="B35" s="8" t="s">
        <v>9</v>
      </c>
      <c r="C35" s="9">
        <v>10</v>
      </c>
      <c r="D35" s="10">
        <v>2157</v>
      </c>
    </row>
    <row r="36" spans="1:4" x14ac:dyDescent="0.2">
      <c r="A36" s="8" t="s">
        <v>86</v>
      </c>
      <c r="B36" s="8" t="s">
        <v>9</v>
      </c>
      <c r="C36" s="9">
        <v>9</v>
      </c>
      <c r="D36" s="10">
        <v>1941</v>
      </c>
    </row>
    <row r="37" spans="1:4" x14ac:dyDescent="0.2">
      <c r="A37" s="8" t="s">
        <v>87</v>
      </c>
      <c r="B37" s="8" t="s">
        <v>9</v>
      </c>
      <c r="C37" s="9">
        <v>20</v>
      </c>
      <c r="D37" s="10">
        <v>4313</v>
      </c>
    </row>
    <row r="38" spans="1:4" x14ac:dyDescent="0.2">
      <c r="A38" s="8" t="s">
        <v>76</v>
      </c>
      <c r="B38" s="8" t="s">
        <v>30</v>
      </c>
      <c r="C38" s="9">
        <v>14</v>
      </c>
      <c r="D38" s="10">
        <v>5901</v>
      </c>
    </row>
    <row r="39" spans="1:4" x14ac:dyDescent="0.2">
      <c r="A39" s="8" t="s">
        <v>77</v>
      </c>
      <c r="B39" s="8" t="s">
        <v>30</v>
      </c>
      <c r="C39" s="9">
        <v>12</v>
      </c>
      <c r="D39" s="10">
        <v>5058</v>
      </c>
    </row>
    <row r="40" spans="1:4" x14ac:dyDescent="0.2">
      <c r="A40" s="8" t="s">
        <v>78</v>
      </c>
      <c r="B40" s="8" t="s">
        <v>30</v>
      </c>
      <c r="C40" s="9">
        <v>7</v>
      </c>
      <c r="D40" s="10">
        <v>2951</v>
      </c>
    </row>
    <row r="41" spans="1:4" x14ac:dyDescent="0.2">
      <c r="A41" s="8" t="s">
        <v>79</v>
      </c>
      <c r="B41" s="8" t="s">
        <v>30</v>
      </c>
      <c r="C41" s="9">
        <v>7</v>
      </c>
      <c r="D41" s="10">
        <v>2951</v>
      </c>
    </row>
    <row r="42" spans="1:4" x14ac:dyDescent="0.2">
      <c r="A42" s="8" t="s">
        <v>80</v>
      </c>
      <c r="B42" s="8" t="s">
        <v>30</v>
      </c>
      <c r="C42" s="9">
        <v>5</v>
      </c>
      <c r="D42" s="10">
        <v>2108</v>
      </c>
    </row>
    <row r="43" spans="1:4" x14ac:dyDescent="0.2">
      <c r="A43" s="8" t="s">
        <v>81</v>
      </c>
      <c r="B43" s="8" t="s">
        <v>30</v>
      </c>
      <c r="C43" s="9">
        <v>13</v>
      </c>
      <c r="D43" s="10">
        <v>5480</v>
      </c>
    </row>
    <row r="44" spans="1:4" x14ac:dyDescent="0.2">
      <c r="A44" s="8" t="s">
        <v>82</v>
      </c>
      <c r="B44" s="8" t="s">
        <v>30</v>
      </c>
      <c r="C44" s="9">
        <v>12</v>
      </c>
      <c r="D44" s="10">
        <v>5058</v>
      </c>
    </row>
    <row r="45" spans="1:4" x14ac:dyDescent="0.2">
      <c r="A45" s="8" t="s">
        <v>83</v>
      </c>
      <c r="B45" s="8" t="s">
        <v>30</v>
      </c>
      <c r="C45" s="9">
        <v>10</v>
      </c>
      <c r="D45" s="10">
        <v>4215</v>
      </c>
    </row>
    <row r="46" spans="1:4" x14ac:dyDescent="0.2">
      <c r="A46" s="8" t="s">
        <v>84</v>
      </c>
      <c r="B46" s="8" t="s">
        <v>30</v>
      </c>
      <c r="C46" s="9">
        <v>5</v>
      </c>
      <c r="D46" s="10">
        <v>2108</v>
      </c>
    </row>
    <row r="47" spans="1:4" x14ac:dyDescent="0.2">
      <c r="A47" s="8" t="s">
        <v>85</v>
      </c>
      <c r="B47" s="8" t="s">
        <v>30</v>
      </c>
      <c r="C47" s="9">
        <v>8</v>
      </c>
      <c r="D47" s="10">
        <v>3372</v>
      </c>
    </row>
    <row r="48" spans="1:4" x14ac:dyDescent="0.2">
      <c r="A48" s="8" t="s">
        <v>86</v>
      </c>
      <c r="B48" s="8" t="s">
        <v>30</v>
      </c>
      <c r="C48" s="9">
        <v>5</v>
      </c>
      <c r="D48" s="10">
        <v>2108</v>
      </c>
    </row>
    <row r="49" spans="1:4" x14ac:dyDescent="0.2">
      <c r="A49" s="8" t="s">
        <v>87</v>
      </c>
      <c r="B49" s="8" t="s">
        <v>30</v>
      </c>
      <c r="C49" s="9">
        <v>12</v>
      </c>
      <c r="D49" s="10">
        <v>5058</v>
      </c>
    </row>
    <row r="50" spans="1:4" x14ac:dyDescent="0.2">
      <c r="A50" s="8" t="s">
        <v>76</v>
      </c>
      <c r="B50" s="8" t="s">
        <v>19</v>
      </c>
      <c r="C50" s="9">
        <v>20</v>
      </c>
      <c r="D50" s="10">
        <v>7193</v>
      </c>
    </row>
    <row r="51" spans="1:4" x14ac:dyDescent="0.2">
      <c r="A51" s="8" t="s">
        <v>77</v>
      </c>
      <c r="B51" s="8" t="s">
        <v>19</v>
      </c>
      <c r="C51" s="9">
        <v>18</v>
      </c>
      <c r="D51" s="10">
        <v>6474</v>
      </c>
    </row>
    <row r="52" spans="1:4" x14ac:dyDescent="0.2">
      <c r="A52" s="8" t="s">
        <v>78</v>
      </c>
      <c r="B52" s="8" t="s">
        <v>19</v>
      </c>
      <c r="C52" s="9">
        <v>17</v>
      </c>
      <c r="D52" s="10">
        <v>6114</v>
      </c>
    </row>
    <row r="53" spans="1:4" x14ac:dyDescent="0.2">
      <c r="A53" s="8" t="s">
        <v>79</v>
      </c>
      <c r="B53" s="8" t="s">
        <v>19</v>
      </c>
      <c r="C53" s="9">
        <v>11</v>
      </c>
      <c r="D53" s="10">
        <v>3956</v>
      </c>
    </row>
    <row r="54" spans="1:4" x14ac:dyDescent="0.2">
      <c r="A54" s="8" t="s">
        <v>80</v>
      </c>
      <c r="B54" s="8" t="s">
        <v>19</v>
      </c>
      <c r="C54" s="9">
        <v>17</v>
      </c>
      <c r="D54" s="10">
        <v>6114</v>
      </c>
    </row>
    <row r="55" spans="1:4" x14ac:dyDescent="0.2">
      <c r="A55" s="8" t="s">
        <v>81</v>
      </c>
      <c r="B55" s="8" t="s">
        <v>19</v>
      </c>
      <c r="C55" s="9">
        <v>12</v>
      </c>
      <c r="D55" s="10">
        <v>4316</v>
      </c>
    </row>
    <row r="56" spans="1:4" x14ac:dyDescent="0.2">
      <c r="A56" s="8" t="s">
        <v>82</v>
      </c>
      <c r="B56" s="8" t="s">
        <v>19</v>
      </c>
      <c r="C56" s="9">
        <v>5</v>
      </c>
      <c r="D56" s="10">
        <v>1798</v>
      </c>
    </row>
    <row r="57" spans="1:4" x14ac:dyDescent="0.2">
      <c r="A57" s="8" t="s">
        <v>83</v>
      </c>
      <c r="B57" s="8" t="s">
        <v>19</v>
      </c>
      <c r="C57" s="9">
        <v>19</v>
      </c>
      <c r="D57" s="10">
        <v>6834</v>
      </c>
    </row>
    <row r="58" spans="1:4" x14ac:dyDescent="0.2">
      <c r="A58" s="8" t="s">
        <v>84</v>
      </c>
      <c r="B58" s="8" t="s">
        <v>19</v>
      </c>
      <c r="C58" s="9">
        <v>17</v>
      </c>
      <c r="D58" s="10">
        <v>6114</v>
      </c>
    </row>
    <row r="59" spans="1:4" x14ac:dyDescent="0.2">
      <c r="A59" s="8" t="s">
        <v>85</v>
      </c>
      <c r="B59" s="8" t="s">
        <v>19</v>
      </c>
      <c r="C59" s="9">
        <v>14</v>
      </c>
      <c r="D59" s="10">
        <v>5035</v>
      </c>
    </row>
    <row r="60" spans="1:4" x14ac:dyDescent="0.2">
      <c r="A60" s="8" t="s">
        <v>86</v>
      </c>
      <c r="B60" s="8" t="s">
        <v>19</v>
      </c>
      <c r="C60" s="9">
        <v>18</v>
      </c>
      <c r="D60" s="10">
        <v>6474</v>
      </c>
    </row>
    <row r="61" spans="1:4" x14ac:dyDescent="0.2">
      <c r="A61" s="8" t="s">
        <v>87</v>
      </c>
      <c r="B61" s="8" t="s">
        <v>19</v>
      </c>
      <c r="C61" s="9">
        <v>17</v>
      </c>
      <c r="D61" s="10">
        <v>6114</v>
      </c>
    </row>
    <row r="62" spans="1:4" x14ac:dyDescent="0.2">
      <c r="A62" s="8" t="s">
        <v>76</v>
      </c>
      <c r="B62" s="8" t="s">
        <v>25</v>
      </c>
      <c r="C62" s="9">
        <v>6</v>
      </c>
      <c r="D62" s="10">
        <v>2244</v>
      </c>
    </row>
    <row r="63" spans="1:4" x14ac:dyDescent="0.2">
      <c r="A63" s="8" t="s">
        <v>77</v>
      </c>
      <c r="B63" s="8" t="s">
        <v>25</v>
      </c>
      <c r="C63" s="9">
        <v>13</v>
      </c>
      <c r="D63" s="10">
        <v>4862</v>
      </c>
    </row>
    <row r="64" spans="1:4" x14ac:dyDescent="0.2">
      <c r="A64" s="8" t="s">
        <v>78</v>
      </c>
      <c r="B64" s="8" t="s">
        <v>25</v>
      </c>
      <c r="C64" s="9">
        <v>16</v>
      </c>
      <c r="D64" s="10">
        <v>5984</v>
      </c>
    </row>
    <row r="65" spans="1:4" x14ac:dyDescent="0.2">
      <c r="A65" s="8" t="s">
        <v>79</v>
      </c>
      <c r="B65" s="8" t="s">
        <v>25</v>
      </c>
      <c r="C65" s="9">
        <v>19</v>
      </c>
      <c r="D65" s="10">
        <v>7106</v>
      </c>
    </row>
    <row r="66" spans="1:4" x14ac:dyDescent="0.2">
      <c r="A66" s="8" t="s">
        <v>80</v>
      </c>
      <c r="B66" s="8" t="s">
        <v>25</v>
      </c>
      <c r="C66" s="9">
        <v>5</v>
      </c>
      <c r="D66" s="10">
        <v>1870</v>
      </c>
    </row>
    <row r="67" spans="1:4" x14ac:dyDescent="0.2">
      <c r="A67" s="8" t="s">
        <v>81</v>
      </c>
      <c r="B67" s="8" t="s">
        <v>25</v>
      </c>
      <c r="C67" s="9">
        <v>20</v>
      </c>
      <c r="D67" s="10">
        <v>7480</v>
      </c>
    </row>
    <row r="68" spans="1:4" x14ac:dyDescent="0.2">
      <c r="A68" s="8" t="s">
        <v>82</v>
      </c>
      <c r="B68" s="8" t="s">
        <v>25</v>
      </c>
      <c r="C68" s="9">
        <v>19</v>
      </c>
      <c r="D68" s="10">
        <v>7106</v>
      </c>
    </row>
    <row r="69" spans="1:4" x14ac:dyDescent="0.2">
      <c r="A69" s="8" t="s">
        <v>83</v>
      </c>
      <c r="B69" s="8" t="s">
        <v>25</v>
      </c>
      <c r="C69" s="9">
        <v>14</v>
      </c>
      <c r="D69" s="10">
        <v>5236</v>
      </c>
    </row>
    <row r="70" spans="1:4" x14ac:dyDescent="0.2">
      <c r="A70" s="8" t="s">
        <v>84</v>
      </c>
      <c r="B70" s="8" t="s">
        <v>25</v>
      </c>
      <c r="C70" s="9">
        <v>5</v>
      </c>
      <c r="D70" s="10">
        <v>1870</v>
      </c>
    </row>
    <row r="71" spans="1:4" x14ac:dyDescent="0.2">
      <c r="A71" s="8" t="s">
        <v>85</v>
      </c>
      <c r="B71" s="8" t="s">
        <v>25</v>
      </c>
      <c r="C71" s="9">
        <v>18</v>
      </c>
      <c r="D71" s="10">
        <v>6732</v>
      </c>
    </row>
    <row r="72" spans="1:4" x14ac:dyDescent="0.2">
      <c r="A72" s="8" t="s">
        <v>86</v>
      </c>
      <c r="B72" s="8" t="s">
        <v>25</v>
      </c>
      <c r="C72" s="9">
        <v>9</v>
      </c>
      <c r="D72" s="10">
        <v>3366</v>
      </c>
    </row>
    <row r="73" spans="1:4" x14ac:dyDescent="0.2">
      <c r="A73" s="8" t="s">
        <v>87</v>
      </c>
      <c r="B73" s="8" t="s">
        <v>25</v>
      </c>
      <c r="C73" s="9">
        <v>18</v>
      </c>
      <c r="D73" s="10">
        <v>6732</v>
      </c>
    </row>
    <row r="74" spans="1:4" x14ac:dyDescent="0.2">
      <c r="A74" s="8" t="s">
        <v>76</v>
      </c>
      <c r="B74" s="8" t="s">
        <v>21</v>
      </c>
      <c r="C74" s="9">
        <v>9</v>
      </c>
      <c r="D74" s="10">
        <v>3465</v>
      </c>
    </row>
    <row r="75" spans="1:4" x14ac:dyDescent="0.2">
      <c r="A75" s="8" t="s">
        <v>77</v>
      </c>
      <c r="B75" s="8" t="s">
        <v>21</v>
      </c>
      <c r="C75" s="9">
        <v>12</v>
      </c>
      <c r="D75" s="10">
        <v>4620</v>
      </c>
    </row>
    <row r="76" spans="1:4" x14ac:dyDescent="0.2">
      <c r="A76" s="8" t="s">
        <v>78</v>
      </c>
      <c r="B76" s="8" t="s">
        <v>21</v>
      </c>
      <c r="C76" s="9">
        <v>17</v>
      </c>
      <c r="D76" s="10">
        <v>6545</v>
      </c>
    </row>
    <row r="77" spans="1:4" x14ac:dyDescent="0.2">
      <c r="A77" s="8" t="s">
        <v>79</v>
      </c>
      <c r="B77" s="8" t="s">
        <v>21</v>
      </c>
      <c r="C77" s="9">
        <v>11</v>
      </c>
      <c r="D77" s="10">
        <v>4235</v>
      </c>
    </row>
    <row r="78" spans="1:4" x14ac:dyDescent="0.2">
      <c r="A78" s="8" t="s">
        <v>80</v>
      </c>
      <c r="B78" s="8" t="s">
        <v>21</v>
      </c>
      <c r="C78" s="9">
        <v>9</v>
      </c>
      <c r="D78" s="10">
        <v>3465</v>
      </c>
    </row>
    <row r="79" spans="1:4" x14ac:dyDescent="0.2">
      <c r="A79" s="8" t="s">
        <v>81</v>
      </c>
      <c r="B79" s="8" t="s">
        <v>21</v>
      </c>
      <c r="C79" s="9">
        <v>13</v>
      </c>
      <c r="D79" s="10">
        <v>5005</v>
      </c>
    </row>
    <row r="80" spans="1:4" x14ac:dyDescent="0.2">
      <c r="A80" s="8" t="s">
        <v>82</v>
      </c>
      <c r="B80" s="8" t="s">
        <v>21</v>
      </c>
      <c r="C80" s="9">
        <v>11</v>
      </c>
      <c r="D80" s="10">
        <v>4235</v>
      </c>
    </row>
    <row r="81" spans="1:4" x14ac:dyDescent="0.2">
      <c r="A81" s="8" t="s">
        <v>83</v>
      </c>
      <c r="B81" s="8" t="s">
        <v>21</v>
      </c>
      <c r="C81" s="9">
        <v>13</v>
      </c>
      <c r="D81" s="10">
        <v>5005</v>
      </c>
    </row>
    <row r="82" spans="1:4" x14ac:dyDescent="0.2">
      <c r="A82" s="8" t="s">
        <v>84</v>
      </c>
      <c r="B82" s="8" t="s">
        <v>21</v>
      </c>
      <c r="C82" s="9">
        <v>9</v>
      </c>
      <c r="D82" s="10">
        <v>3465</v>
      </c>
    </row>
    <row r="83" spans="1:4" x14ac:dyDescent="0.2">
      <c r="A83" s="8" t="s">
        <v>85</v>
      </c>
      <c r="B83" s="8" t="s">
        <v>21</v>
      </c>
      <c r="C83" s="9">
        <v>9</v>
      </c>
      <c r="D83" s="10">
        <v>3465</v>
      </c>
    </row>
    <row r="84" spans="1:4" x14ac:dyDescent="0.2">
      <c r="A84" s="8" t="s">
        <v>86</v>
      </c>
      <c r="B84" s="8" t="s">
        <v>21</v>
      </c>
      <c r="C84" s="9">
        <v>10</v>
      </c>
      <c r="D84" s="10">
        <v>3850</v>
      </c>
    </row>
    <row r="85" spans="1:4" x14ac:dyDescent="0.2">
      <c r="A85" s="8" t="s">
        <v>87</v>
      </c>
      <c r="B85" s="8" t="s">
        <v>21</v>
      </c>
      <c r="C85" s="9">
        <v>7</v>
      </c>
      <c r="D85" s="10">
        <v>2695</v>
      </c>
    </row>
    <row r="86" spans="1:4" x14ac:dyDescent="0.2">
      <c r="A86" s="8" t="s">
        <v>76</v>
      </c>
      <c r="B86" s="8" t="s">
        <v>23</v>
      </c>
      <c r="C86" s="9">
        <v>6</v>
      </c>
      <c r="D86" s="10">
        <v>2694</v>
      </c>
    </row>
    <row r="87" spans="1:4" x14ac:dyDescent="0.2">
      <c r="A87" s="8" t="s">
        <v>77</v>
      </c>
      <c r="B87" s="8" t="s">
        <v>23</v>
      </c>
      <c r="C87" s="9">
        <v>6</v>
      </c>
      <c r="D87" s="10">
        <v>2694</v>
      </c>
    </row>
    <row r="88" spans="1:4" x14ac:dyDescent="0.2">
      <c r="A88" s="8" t="s">
        <v>78</v>
      </c>
      <c r="B88" s="8" t="s">
        <v>23</v>
      </c>
      <c r="C88" s="9">
        <v>20</v>
      </c>
      <c r="D88" s="10">
        <v>8980</v>
      </c>
    </row>
    <row r="89" spans="1:4" x14ac:dyDescent="0.2">
      <c r="A89" s="8" t="s">
        <v>79</v>
      </c>
      <c r="B89" s="8" t="s">
        <v>23</v>
      </c>
      <c r="C89" s="9">
        <v>20</v>
      </c>
      <c r="D89" s="10">
        <v>8980</v>
      </c>
    </row>
    <row r="90" spans="1:4" x14ac:dyDescent="0.2">
      <c r="A90" s="8" t="s">
        <v>80</v>
      </c>
      <c r="B90" s="8" t="s">
        <v>23</v>
      </c>
      <c r="C90" s="9">
        <v>6</v>
      </c>
      <c r="D90" s="10">
        <v>2694</v>
      </c>
    </row>
    <row r="91" spans="1:4" x14ac:dyDescent="0.2">
      <c r="A91" s="8" t="s">
        <v>81</v>
      </c>
      <c r="B91" s="8" t="s">
        <v>23</v>
      </c>
      <c r="C91" s="9">
        <v>14</v>
      </c>
      <c r="D91" s="10">
        <v>6286</v>
      </c>
    </row>
    <row r="92" spans="1:4" x14ac:dyDescent="0.2">
      <c r="A92" s="8" t="s">
        <v>82</v>
      </c>
      <c r="B92" s="8" t="s">
        <v>23</v>
      </c>
      <c r="C92" s="9">
        <v>14</v>
      </c>
      <c r="D92" s="10">
        <v>6286</v>
      </c>
    </row>
    <row r="93" spans="1:4" x14ac:dyDescent="0.2">
      <c r="A93" s="8" t="s">
        <v>83</v>
      </c>
      <c r="B93" s="8" t="s">
        <v>23</v>
      </c>
      <c r="C93" s="9">
        <v>11</v>
      </c>
      <c r="D93" s="10">
        <v>4939</v>
      </c>
    </row>
    <row r="94" spans="1:4" x14ac:dyDescent="0.2">
      <c r="A94" s="8" t="s">
        <v>84</v>
      </c>
      <c r="B94" s="8" t="s">
        <v>23</v>
      </c>
      <c r="C94" s="9">
        <v>10</v>
      </c>
      <c r="D94" s="10">
        <v>4490</v>
      </c>
    </row>
    <row r="95" spans="1:4" x14ac:dyDescent="0.2">
      <c r="A95" s="8" t="s">
        <v>85</v>
      </c>
      <c r="B95" s="8" t="s">
        <v>23</v>
      </c>
      <c r="C95" s="9">
        <v>5</v>
      </c>
      <c r="D95" s="10">
        <v>2245</v>
      </c>
    </row>
    <row r="96" spans="1:4" x14ac:dyDescent="0.2">
      <c r="A96" s="8" t="s">
        <v>86</v>
      </c>
      <c r="B96" s="8" t="s">
        <v>23</v>
      </c>
      <c r="C96" s="9">
        <v>11</v>
      </c>
      <c r="D96" s="10">
        <v>4939</v>
      </c>
    </row>
    <row r="97" spans="1:4" x14ac:dyDescent="0.2">
      <c r="A97" s="8" t="s">
        <v>87</v>
      </c>
      <c r="B97" s="8" t="s">
        <v>23</v>
      </c>
      <c r="C97" s="9">
        <v>18</v>
      </c>
      <c r="D97" s="10">
        <v>8082</v>
      </c>
    </row>
  </sheetData>
  <mergeCells count="1">
    <mergeCell ref="G1:I1"/>
  </mergeCells>
  <conditionalFormatting sqref="I3:I10">
    <cfRule type="aboveAverage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N80"/>
  <sheetViews>
    <sheetView workbookViewId="0">
      <selection activeCell="I12" sqref="I12"/>
    </sheetView>
  </sheetViews>
  <sheetFormatPr baseColWidth="10" defaultColWidth="11.42578125" defaultRowHeight="15" x14ac:dyDescent="0.25"/>
  <cols>
    <col min="1" max="1" width="12.28515625" style="1" bestFit="1" customWidth="1"/>
    <col min="2" max="2" width="14.28515625" style="1" bestFit="1" customWidth="1"/>
    <col min="3" max="3" width="43.140625" style="1" bestFit="1" customWidth="1"/>
    <col min="4" max="4" width="19.5703125" style="1" bestFit="1" customWidth="1"/>
    <col min="5" max="5" width="13.5703125" style="5" bestFit="1" customWidth="1"/>
    <col min="6" max="6" width="13.5703125" style="5" customWidth="1"/>
    <col min="7" max="7" width="14" style="21" bestFit="1" customWidth="1"/>
    <col min="8" max="9" width="11.7109375" style="1" customWidth="1"/>
    <col min="10" max="10" width="14" style="1" customWidth="1"/>
    <col min="11" max="11" width="14.7109375" style="1" customWidth="1"/>
    <col min="12" max="12" width="16.42578125" style="1" bestFit="1" customWidth="1"/>
    <col min="13" max="13" width="17.5703125" style="1" customWidth="1"/>
    <col min="14" max="14" width="21" style="1" customWidth="1"/>
    <col min="15" max="15" width="14.5703125" style="1" bestFit="1" customWidth="1"/>
    <col min="16" max="16384" width="11.42578125" style="1"/>
  </cols>
  <sheetData>
    <row r="1" spans="1:13" x14ac:dyDescent="0.25">
      <c r="C1" s="1" t="s">
        <v>101</v>
      </c>
      <c r="D1" s="26">
        <v>0.1</v>
      </c>
      <c r="E1" s="5" t="s">
        <v>103</v>
      </c>
      <c r="G1" s="1">
        <v>500</v>
      </c>
      <c r="J1" s="1" t="s">
        <v>110</v>
      </c>
      <c r="K1" s="26">
        <v>0.45</v>
      </c>
      <c r="L1" s="1" t="s">
        <v>30</v>
      </c>
    </row>
    <row r="2" spans="1:13" x14ac:dyDescent="0.25">
      <c r="D2" s="26">
        <v>0.06</v>
      </c>
      <c r="E2" s="5" t="s">
        <v>105</v>
      </c>
      <c r="G2" s="1">
        <v>1000</v>
      </c>
      <c r="K2" s="26">
        <v>0.4</v>
      </c>
    </row>
    <row r="3" spans="1:13" x14ac:dyDescent="0.25">
      <c r="D3" s="26">
        <v>0.08</v>
      </c>
      <c r="E3" s="5" t="s">
        <v>104</v>
      </c>
    </row>
    <row r="4" spans="1:13" x14ac:dyDescent="0.25">
      <c r="C4" s="1" t="s">
        <v>102</v>
      </c>
      <c r="D4" s="28">
        <v>7.6999999999999999E-2</v>
      </c>
    </row>
    <row r="6" spans="1:13" s="6" customFormat="1" ht="30" x14ac:dyDescent="0.25">
      <c r="A6" s="20" t="s">
        <v>33</v>
      </c>
      <c r="B6" s="20" t="s">
        <v>31</v>
      </c>
      <c r="C6" s="20" t="s">
        <v>32</v>
      </c>
      <c r="D6" s="20" t="s">
        <v>71</v>
      </c>
      <c r="E6" s="25" t="s">
        <v>107</v>
      </c>
      <c r="F6" s="25" t="s">
        <v>111</v>
      </c>
      <c r="G6" s="19" t="s">
        <v>99</v>
      </c>
      <c r="H6" s="19" t="s">
        <v>100</v>
      </c>
      <c r="I6" s="19" t="s">
        <v>101</v>
      </c>
      <c r="J6" s="19" t="s">
        <v>106</v>
      </c>
      <c r="K6" s="19" t="s">
        <v>108</v>
      </c>
      <c r="L6" s="19" t="s">
        <v>98</v>
      </c>
    </row>
    <row r="7" spans="1:13" hidden="1" x14ac:dyDescent="0.25">
      <c r="A7" s="1" t="s">
        <v>34</v>
      </c>
      <c r="B7" s="3" t="s">
        <v>28</v>
      </c>
      <c r="C7" s="3" t="s">
        <v>29</v>
      </c>
      <c r="D7" s="3" t="str">
        <f>VLOOKUP(B7,Marques!$A$1:$B$11,2,FALSE)</f>
        <v>MontresEnGros</v>
      </c>
      <c r="E7" s="4">
        <v>995</v>
      </c>
      <c r="F7" s="30">
        <f>IF(B7=L$1,K$1,K$2)</f>
        <v>0.4</v>
      </c>
      <c r="G7" s="32">
        <f>E7*F7</f>
        <v>398</v>
      </c>
      <c r="H7" s="24">
        <f t="shared" ref="H7:H45" si="0">E7-G7</f>
        <v>597</v>
      </c>
      <c r="I7" s="27">
        <f t="shared" ref="I7:I45" si="1">IF(E7&lt;=$G$1,$D$1,IF(E7&gt;=$G$2,$D$2,$D$3))*H7</f>
        <v>47.76</v>
      </c>
      <c r="J7" s="27">
        <f>I7+H7</f>
        <v>644.76</v>
      </c>
      <c r="K7" s="4">
        <f t="shared" ref="K7:K45" si="2">E7-J7</f>
        <v>350.24</v>
      </c>
      <c r="L7" s="27">
        <f t="shared" ref="L7:L45" si="3">ROUND((E7*(1+$D$4))*20,0)/20</f>
        <v>1071.5999999999999</v>
      </c>
      <c r="M7" s="3"/>
    </row>
    <row r="8" spans="1:13" ht="15" hidden="1" customHeight="1" x14ac:dyDescent="0.25">
      <c r="A8" s="1" t="s">
        <v>35</v>
      </c>
      <c r="B8" s="3" t="s">
        <v>28</v>
      </c>
      <c r="C8" s="3" t="s">
        <v>29</v>
      </c>
      <c r="D8" s="3" t="str">
        <f>VLOOKUP(B8,Marques!$A$1:$B$11,2,FALSE)</f>
        <v>MontresEnGros</v>
      </c>
      <c r="E8" s="4">
        <v>995</v>
      </c>
      <c r="F8" s="30">
        <f t="shared" ref="F8:F45" si="4">IF(B8=L$1,K$1,K$2)</f>
        <v>0.4</v>
      </c>
      <c r="G8" s="24">
        <f t="shared" ref="G8:G45" si="5">E8*F8</f>
        <v>398</v>
      </c>
      <c r="H8" s="24">
        <f t="shared" si="0"/>
        <v>597</v>
      </c>
      <c r="I8" s="27">
        <f t="shared" si="1"/>
        <v>47.76</v>
      </c>
      <c r="J8" s="27">
        <f t="shared" ref="J8:J45" si="6">I8+H8</f>
        <v>644.76</v>
      </c>
      <c r="K8" s="4">
        <f t="shared" si="2"/>
        <v>350.24</v>
      </c>
      <c r="L8" s="27">
        <f t="shared" si="3"/>
        <v>1071.5999999999999</v>
      </c>
      <c r="M8" s="3"/>
    </row>
    <row r="9" spans="1:13" ht="15.75" hidden="1" customHeight="1" x14ac:dyDescent="0.25">
      <c r="A9" s="1" t="s">
        <v>36</v>
      </c>
      <c r="B9" s="3" t="s">
        <v>28</v>
      </c>
      <c r="C9" s="3" t="s">
        <v>29</v>
      </c>
      <c r="D9" s="3" t="str">
        <f>VLOOKUP(B9,Marques!$A$1:$B$11,2,FALSE)</f>
        <v>MontresEnGros</v>
      </c>
      <c r="E9" s="4">
        <v>1095</v>
      </c>
      <c r="F9" s="30">
        <f t="shared" si="4"/>
        <v>0.4</v>
      </c>
      <c r="G9" s="24">
        <f t="shared" si="5"/>
        <v>438</v>
      </c>
      <c r="H9" s="24">
        <f t="shared" si="0"/>
        <v>657</v>
      </c>
      <c r="I9" s="27">
        <f t="shared" si="1"/>
        <v>39.42</v>
      </c>
      <c r="J9" s="27">
        <f t="shared" si="6"/>
        <v>696.42</v>
      </c>
      <c r="K9" s="4">
        <f t="shared" si="2"/>
        <v>398.58000000000004</v>
      </c>
      <c r="L9" s="27">
        <f t="shared" si="3"/>
        <v>1179.3</v>
      </c>
      <c r="M9" s="3"/>
    </row>
    <row r="10" spans="1:13" ht="15" hidden="1" customHeight="1" x14ac:dyDescent="0.25">
      <c r="A10" s="1" t="s">
        <v>37</v>
      </c>
      <c r="B10" s="3" t="s">
        <v>28</v>
      </c>
      <c r="C10" s="3" t="s">
        <v>29</v>
      </c>
      <c r="D10" s="3" t="str">
        <f>VLOOKUP(B10,Marques!$A$1:$B$11,2,FALSE)</f>
        <v>MontresEnGros</v>
      </c>
      <c r="E10" s="4">
        <v>1095</v>
      </c>
      <c r="F10" s="30">
        <f t="shared" si="4"/>
        <v>0.4</v>
      </c>
      <c r="G10" s="24">
        <f t="shared" si="5"/>
        <v>438</v>
      </c>
      <c r="H10" s="24">
        <f t="shared" si="0"/>
        <v>657</v>
      </c>
      <c r="I10" s="27">
        <f t="shared" si="1"/>
        <v>39.42</v>
      </c>
      <c r="J10" s="27">
        <f t="shared" si="6"/>
        <v>696.42</v>
      </c>
      <c r="K10" s="4">
        <f t="shared" si="2"/>
        <v>398.58000000000004</v>
      </c>
      <c r="L10" s="27">
        <f t="shared" si="3"/>
        <v>1179.3</v>
      </c>
      <c r="M10" s="3"/>
    </row>
    <row r="11" spans="1:13" ht="15.75" hidden="1" customHeight="1" x14ac:dyDescent="0.25">
      <c r="A11" s="1" t="s">
        <v>38</v>
      </c>
      <c r="B11" s="3" t="s">
        <v>28</v>
      </c>
      <c r="C11" s="3" t="s">
        <v>29</v>
      </c>
      <c r="D11" s="3" t="str">
        <f>VLOOKUP(B11,Marques!$A$1:$B$11,2,FALSE)</f>
        <v>MontresEnGros</v>
      </c>
      <c r="E11" s="4">
        <v>1095</v>
      </c>
      <c r="F11" s="30">
        <f t="shared" si="4"/>
        <v>0.4</v>
      </c>
      <c r="G11" s="24">
        <f t="shared" si="5"/>
        <v>438</v>
      </c>
      <c r="H11" s="24">
        <f t="shared" si="0"/>
        <v>657</v>
      </c>
      <c r="I11" s="27">
        <f t="shared" si="1"/>
        <v>39.42</v>
      </c>
      <c r="J11" s="27">
        <f t="shared" si="6"/>
        <v>696.42</v>
      </c>
      <c r="K11" s="4">
        <f t="shared" si="2"/>
        <v>398.58000000000004</v>
      </c>
      <c r="L11" s="27">
        <f t="shared" si="3"/>
        <v>1179.3</v>
      </c>
      <c r="M11" s="3"/>
    </row>
    <row r="12" spans="1:13" ht="15" customHeight="1" x14ac:dyDescent="0.25">
      <c r="A12" s="1" t="s">
        <v>39</v>
      </c>
      <c r="B12" s="3" t="s">
        <v>0</v>
      </c>
      <c r="C12" s="3" t="s">
        <v>12</v>
      </c>
      <c r="D12" s="3" t="str">
        <f>VLOOKUP(B12,Marques!$A$1:$B$11,2,FALSE)</f>
        <v>MontresEnGros</v>
      </c>
      <c r="E12" s="4">
        <v>279</v>
      </c>
      <c r="F12" s="30">
        <f t="shared" si="4"/>
        <v>0.4</v>
      </c>
      <c r="G12" s="24">
        <f t="shared" si="5"/>
        <v>111.60000000000001</v>
      </c>
      <c r="H12" s="24">
        <f t="shared" si="0"/>
        <v>167.39999999999998</v>
      </c>
      <c r="I12" s="27">
        <f t="shared" si="1"/>
        <v>16.739999999999998</v>
      </c>
      <c r="J12" s="27">
        <f t="shared" si="6"/>
        <v>184.14</v>
      </c>
      <c r="K12" s="4">
        <f t="shared" si="2"/>
        <v>94.860000000000014</v>
      </c>
      <c r="L12" s="27">
        <f t="shared" si="3"/>
        <v>300.5</v>
      </c>
      <c r="M12" s="3"/>
    </row>
    <row r="13" spans="1:13" ht="15.75" customHeight="1" x14ac:dyDescent="0.25">
      <c r="A13" s="1" t="s">
        <v>40</v>
      </c>
      <c r="B13" s="3" t="s">
        <v>0</v>
      </c>
      <c r="C13" s="3" t="s">
        <v>11</v>
      </c>
      <c r="D13" s="3" t="str">
        <f>VLOOKUP(B13,Marques!$A$1:$B$11,2,FALSE)</f>
        <v>MontresEnGros</v>
      </c>
      <c r="E13" s="4">
        <v>279</v>
      </c>
      <c r="F13" s="30">
        <f t="shared" si="4"/>
        <v>0.4</v>
      </c>
      <c r="G13" s="24">
        <f t="shared" si="5"/>
        <v>111.60000000000001</v>
      </c>
      <c r="H13" s="24">
        <f t="shared" si="0"/>
        <v>167.39999999999998</v>
      </c>
      <c r="I13" s="27">
        <f t="shared" si="1"/>
        <v>16.739999999999998</v>
      </c>
      <c r="J13" s="27">
        <f t="shared" si="6"/>
        <v>184.14</v>
      </c>
      <c r="K13" s="4">
        <f t="shared" si="2"/>
        <v>94.860000000000014</v>
      </c>
      <c r="L13" s="27">
        <f t="shared" si="3"/>
        <v>300.5</v>
      </c>
      <c r="M13" s="3"/>
    </row>
    <row r="14" spans="1:13" ht="15" customHeight="1" x14ac:dyDescent="0.25">
      <c r="A14" s="1" t="s">
        <v>41</v>
      </c>
      <c r="B14" s="3" t="s">
        <v>0</v>
      </c>
      <c r="C14" s="3" t="s">
        <v>13</v>
      </c>
      <c r="D14" s="3" t="str">
        <f>VLOOKUP(B14,Marques!$A$1:$B$11,2,FALSE)</f>
        <v>MontresEnGros</v>
      </c>
      <c r="E14" s="4">
        <v>499</v>
      </c>
      <c r="F14" s="30">
        <f t="shared" si="4"/>
        <v>0.4</v>
      </c>
      <c r="G14" s="24">
        <f t="shared" si="5"/>
        <v>199.60000000000002</v>
      </c>
      <c r="H14" s="24">
        <f t="shared" si="0"/>
        <v>299.39999999999998</v>
      </c>
      <c r="I14" s="27">
        <f t="shared" si="1"/>
        <v>29.939999999999998</v>
      </c>
      <c r="J14" s="27">
        <f t="shared" si="6"/>
        <v>329.34</v>
      </c>
      <c r="K14" s="4">
        <f t="shared" si="2"/>
        <v>169.66000000000003</v>
      </c>
      <c r="L14" s="27">
        <f t="shared" si="3"/>
        <v>537.4</v>
      </c>
      <c r="M14" s="3"/>
    </row>
    <row r="15" spans="1:13" ht="15.75" customHeight="1" x14ac:dyDescent="0.25">
      <c r="A15" s="1" t="s">
        <v>42</v>
      </c>
      <c r="B15" s="3" t="s">
        <v>0</v>
      </c>
      <c r="C15" s="3" t="s">
        <v>14</v>
      </c>
      <c r="D15" s="3" t="str">
        <f>VLOOKUP(B15,Marques!$A$1:$B$11,2,FALSE)</f>
        <v>MontresEnGros</v>
      </c>
      <c r="E15" s="4">
        <v>499</v>
      </c>
      <c r="F15" s="30">
        <f t="shared" si="4"/>
        <v>0.4</v>
      </c>
      <c r="G15" s="24">
        <f t="shared" si="5"/>
        <v>199.60000000000002</v>
      </c>
      <c r="H15" s="24">
        <f t="shared" si="0"/>
        <v>299.39999999999998</v>
      </c>
      <c r="I15" s="27">
        <f t="shared" si="1"/>
        <v>29.939999999999998</v>
      </c>
      <c r="J15" s="27">
        <f t="shared" si="6"/>
        <v>329.34</v>
      </c>
      <c r="K15" s="4">
        <f t="shared" si="2"/>
        <v>169.66000000000003</v>
      </c>
      <c r="L15" s="27">
        <f t="shared" si="3"/>
        <v>537.4</v>
      </c>
      <c r="M15" s="3"/>
    </row>
    <row r="16" spans="1:13" ht="15" customHeight="1" x14ac:dyDescent="0.25">
      <c r="A16" s="1" t="s">
        <v>43</v>
      </c>
      <c r="B16" s="3" t="s">
        <v>0</v>
      </c>
      <c r="C16" s="3" t="s">
        <v>1</v>
      </c>
      <c r="D16" s="3" t="str">
        <f>VLOOKUP(B16,Marques!$A$1:$B$11,2,FALSE)</f>
        <v>MontresEnGros</v>
      </c>
      <c r="E16" s="4">
        <v>479</v>
      </c>
      <c r="F16" s="30">
        <f t="shared" si="4"/>
        <v>0.4</v>
      </c>
      <c r="G16" s="24">
        <f t="shared" si="5"/>
        <v>191.60000000000002</v>
      </c>
      <c r="H16" s="24">
        <f t="shared" si="0"/>
        <v>287.39999999999998</v>
      </c>
      <c r="I16" s="27">
        <f t="shared" si="1"/>
        <v>28.74</v>
      </c>
      <c r="J16" s="27">
        <f t="shared" si="6"/>
        <v>316.14</v>
      </c>
      <c r="K16" s="4">
        <f t="shared" si="2"/>
        <v>162.86000000000001</v>
      </c>
      <c r="L16" s="27">
        <f t="shared" si="3"/>
        <v>515.9</v>
      </c>
      <c r="M16" s="3"/>
    </row>
    <row r="17" spans="1:13" ht="15.75" customHeight="1" x14ac:dyDescent="0.25">
      <c r="A17" s="1" t="s">
        <v>44</v>
      </c>
      <c r="B17" s="2" t="s">
        <v>0</v>
      </c>
      <c r="C17" s="2" t="s">
        <v>6</v>
      </c>
      <c r="D17" s="3" t="str">
        <f>VLOOKUP(B17,Marques!$A$1:$B$11,2,FALSE)</f>
        <v>MontresEnGros</v>
      </c>
      <c r="E17" s="4">
        <v>279</v>
      </c>
      <c r="F17" s="30">
        <f t="shared" si="4"/>
        <v>0.4</v>
      </c>
      <c r="G17" s="24">
        <f t="shared" si="5"/>
        <v>111.60000000000001</v>
      </c>
      <c r="H17" s="24">
        <f t="shared" si="0"/>
        <v>167.39999999999998</v>
      </c>
      <c r="I17" s="27">
        <f t="shared" si="1"/>
        <v>16.739999999999998</v>
      </c>
      <c r="J17" s="27">
        <f t="shared" si="6"/>
        <v>184.14</v>
      </c>
      <c r="K17" s="4">
        <f t="shared" si="2"/>
        <v>94.860000000000014</v>
      </c>
      <c r="L17" s="27">
        <f t="shared" si="3"/>
        <v>300.5</v>
      </c>
      <c r="M17" s="2"/>
    </row>
    <row r="18" spans="1:13" ht="15" customHeight="1" x14ac:dyDescent="0.25">
      <c r="A18" s="1" t="s">
        <v>45</v>
      </c>
      <c r="B18" s="2" t="s">
        <v>0</v>
      </c>
      <c r="C18" s="2" t="s">
        <v>7</v>
      </c>
      <c r="D18" s="3" t="str">
        <f>VLOOKUP(B18,Marques!$A$1:$B$11,2,FALSE)</f>
        <v>MontresEnGros</v>
      </c>
      <c r="E18" s="4">
        <v>299</v>
      </c>
      <c r="F18" s="30">
        <f t="shared" si="4"/>
        <v>0.4</v>
      </c>
      <c r="G18" s="24">
        <f t="shared" si="5"/>
        <v>119.60000000000001</v>
      </c>
      <c r="H18" s="24">
        <f t="shared" si="0"/>
        <v>179.39999999999998</v>
      </c>
      <c r="I18" s="27">
        <f t="shared" si="1"/>
        <v>17.939999999999998</v>
      </c>
      <c r="J18" s="27">
        <f t="shared" si="6"/>
        <v>197.33999999999997</v>
      </c>
      <c r="K18" s="4">
        <f t="shared" si="2"/>
        <v>101.66000000000003</v>
      </c>
      <c r="L18" s="27">
        <f t="shared" si="3"/>
        <v>322</v>
      </c>
      <c r="M18" s="2"/>
    </row>
    <row r="19" spans="1:13" ht="15.75" customHeight="1" x14ac:dyDescent="0.25">
      <c r="A19" s="1" t="s">
        <v>46</v>
      </c>
      <c r="B19" s="2" t="s">
        <v>0</v>
      </c>
      <c r="C19" s="2" t="s">
        <v>8</v>
      </c>
      <c r="D19" s="3" t="str">
        <f>VLOOKUP(B19,Marques!$A$1:$B$11,2,FALSE)</f>
        <v>MontresEnGros</v>
      </c>
      <c r="E19" s="4">
        <v>349</v>
      </c>
      <c r="F19" s="30">
        <f t="shared" si="4"/>
        <v>0.4</v>
      </c>
      <c r="G19" s="24">
        <f t="shared" si="5"/>
        <v>139.6</v>
      </c>
      <c r="H19" s="24">
        <f t="shared" si="0"/>
        <v>209.4</v>
      </c>
      <c r="I19" s="27">
        <f t="shared" si="1"/>
        <v>20.94</v>
      </c>
      <c r="J19" s="27">
        <f t="shared" si="6"/>
        <v>230.34</v>
      </c>
      <c r="K19" s="4">
        <f t="shared" si="2"/>
        <v>118.66</v>
      </c>
      <c r="L19" s="27">
        <f t="shared" si="3"/>
        <v>375.85</v>
      </c>
      <c r="M19" s="2"/>
    </row>
    <row r="20" spans="1:13" ht="15" customHeight="1" x14ac:dyDescent="0.25">
      <c r="A20" s="1" t="s">
        <v>47</v>
      </c>
      <c r="B20" s="2" t="s">
        <v>0</v>
      </c>
      <c r="C20" s="2" t="s">
        <v>5</v>
      </c>
      <c r="D20" s="3" t="str">
        <f>VLOOKUP(B20,Marques!$A$1:$B$11,2,FALSE)</f>
        <v>MontresEnGros</v>
      </c>
      <c r="E20" s="4">
        <v>369</v>
      </c>
      <c r="F20" s="30">
        <f t="shared" si="4"/>
        <v>0.4</v>
      </c>
      <c r="G20" s="24">
        <f t="shared" si="5"/>
        <v>147.6</v>
      </c>
      <c r="H20" s="24">
        <f t="shared" si="0"/>
        <v>221.4</v>
      </c>
      <c r="I20" s="27">
        <f t="shared" si="1"/>
        <v>22.14</v>
      </c>
      <c r="J20" s="27">
        <f t="shared" si="6"/>
        <v>243.54000000000002</v>
      </c>
      <c r="K20" s="4">
        <f t="shared" si="2"/>
        <v>125.45999999999998</v>
      </c>
      <c r="L20" s="27">
        <f t="shared" si="3"/>
        <v>397.4</v>
      </c>
      <c r="M20" s="2"/>
    </row>
    <row r="21" spans="1:13" ht="15.75" customHeight="1" x14ac:dyDescent="0.25">
      <c r="A21" s="1" t="s">
        <v>48</v>
      </c>
      <c r="B21" s="2" t="s">
        <v>0</v>
      </c>
      <c r="C21" s="3" t="s">
        <v>4</v>
      </c>
      <c r="D21" s="3" t="str">
        <f>VLOOKUP(B21,Marques!$A$1:$B$11,2,FALSE)</f>
        <v>MontresEnGros</v>
      </c>
      <c r="E21" s="4">
        <v>369</v>
      </c>
      <c r="F21" s="30">
        <f t="shared" si="4"/>
        <v>0.4</v>
      </c>
      <c r="G21" s="24">
        <f t="shared" si="5"/>
        <v>147.6</v>
      </c>
      <c r="H21" s="24">
        <f t="shared" si="0"/>
        <v>221.4</v>
      </c>
      <c r="I21" s="27">
        <f t="shared" si="1"/>
        <v>22.14</v>
      </c>
      <c r="J21" s="27">
        <f t="shared" si="6"/>
        <v>243.54000000000002</v>
      </c>
      <c r="K21" s="4">
        <f t="shared" si="2"/>
        <v>125.45999999999998</v>
      </c>
      <c r="L21" s="27">
        <f t="shared" si="3"/>
        <v>397.4</v>
      </c>
      <c r="M21" s="3"/>
    </row>
    <row r="22" spans="1:13" ht="15" customHeight="1" x14ac:dyDescent="0.25">
      <c r="A22" s="1" t="s">
        <v>49</v>
      </c>
      <c r="B22" s="2" t="s">
        <v>0</v>
      </c>
      <c r="C22" s="3" t="s">
        <v>3</v>
      </c>
      <c r="D22" s="3" t="str">
        <f>VLOOKUP(B22,Marques!$A$1:$B$11,2,FALSE)</f>
        <v>MontresEnGros</v>
      </c>
      <c r="E22" s="4">
        <v>369</v>
      </c>
      <c r="F22" s="30">
        <f t="shared" si="4"/>
        <v>0.4</v>
      </c>
      <c r="G22" s="24">
        <f t="shared" si="5"/>
        <v>147.6</v>
      </c>
      <c r="H22" s="24">
        <f t="shared" si="0"/>
        <v>221.4</v>
      </c>
      <c r="I22" s="27">
        <f t="shared" si="1"/>
        <v>22.14</v>
      </c>
      <c r="J22" s="27">
        <f t="shared" si="6"/>
        <v>243.54000000000002</v>
      </c>
      <c r="K22" s="4">
        <f t="shared" si="2"/>
        <v>125.45999999999998</v>
      </c>
      <c r="L22" s="27">
        <f t="shared" si="3"/>
        <v>397.4</v>
      </c>
      <c r="M22" s="3"/>
    </row>
    <row r="23" spans="1:13" ht="15.75" customHeight="1" x14ac:dyDescent="0.25">
      <c r="A23" s="1" t="s">
        <v>50</v>
      </c>
      <c r="B23" s="2" t="s">
        <v>0</v>
      </c>
      <c r="C23" s="3" t="s">
        <v>2</v>
      </c>
      <c r="D23" s="3" t="str">
        <f>VLOOKUP(B23,Marques!$A$1:$B$11,2,FALSE)</f>
        <v>MontresEnGros</v>
      </c>
      <c r="E23" s="4">
        <v>449</v>
      </c>
      <c r="F23" s="30">
        <f t="shared" si="4"/>
        <v>0.4</v>
      </c>
      <c r="G23" s="24">
        <f t="shared" si="5"/>
        <v>179.60000000000002</v>
      </c>
      <c r="H23" s="24">
        <f t="shared" si="0"/>
        <v>269.39999999999998</v>
      </c>
      <c r="I23" s="27">
        <f t="shared" si="1"/>
        <v>26.939999999999998</v>
      </c>
      <c r="J23" s="27">
        <f t="shared" si="6"/>
        <v>296.33999999999997</v>
      </c>
      <c r="K23" s="4">
        <f t="shared" si="2"/>
        <v>152.66000000000003</v>
      </c>
      <c r="L23" s="27">
        <f t="shared" si="3"/>
        <v>483.55</v>
      </c>
      <c r="M23" s="3"/>
    </row>
    <row r="24" spans="1:13" ht="15" hidden="1" customHeight="1" x14ac:dyDescent="0.25">
      <c r="A24" s="1" t="s">
        <v>51</v>
      </c>
      <c r="B24" s="3" t="s">
        <v>9</v>
      </c>
      <c r="C24" s="3" t="s">
        <v>18</v>
      </c>
      <c r="D24" s="3" t="str">
        <f>VLOOKUP(B24,Marques!$A$1:$B$11,2,FALSE)</f>
        <v>Infodistrib</v>
      </c>
      <c r="E24" s="4">
        <v>199</v>
      </c>
      <c r="F24" s="30">
        <f t="shared" si="4"/>
        <v>0.4</v>
      </c>
      <c r="G24" s="24">
        <f t="shared" si="5"/>
        <v>79.600000000000009</v>
      </c>
      <c r="H24" s="24">
        <f t="shared" si="0"/>
        <v>119.39999999999999</v>
      </c>
      <c r="I24" s="27">
        <f t="shared" si="1"/>
        <v>11.94</v>
      </c>
      <c r="J24" s="27">
        <f t="shared" si="6"/>
        <v>131.34</v>
      </c>
      <c r="K24" s="4">
        <f t="shared" si="2"/>
        <v>67.66</v>
      </c>
      <c r="L24" s="27">
        <f t="shared" si="3"/>
        <v>214.3</v>
      </c>
      <c r="M24" s="3"/>
    </row>
    <row r="25" spans="1:13" ht="15.75" hidden="1" customHeight="1" x14ac:dyDescent="0.25">
      <c r="A25" s="1" t="s">
        <v>52</v>
      </c>
      <c r="B25" s="3" t="s">
        <v>9</v>
      </c>
      <c r="C25" s="3" t="s">
        <v>15</v>
      </c>
      <c r="D25" s="3" t="str">
        <f>VLOOKUP(B25,Marques!$A$1:$B$11,2,FALSE)</f>
        <v>Infodistrib</v>
      </c>
      <c r="E25" s="4">
        <v>169</v>
      </c>
      <c r="F25" s="30">
        <f t="shared" si="4"/>
        <v>0.4</v>
      </c>
      <c r="G25" s="24">
        <f t="shared" si="5"/>
        <v>67.600000000000009</v>
      </c>
      <c r="H25" s="24">
        <f t="shared" si="0"/>
        <v>101.39999999999999</v>
      </c>
      <c r="I25" s="27">
        <f t="shared" si="1"/>
        <v>10.14</v>
      </c>
      <c r="J25" s="27">
        <f t="shared" si="6"/>
        <v>111.53999999999999</v>
      </c>
      <c r="K25" s="4">
        <f t="shared" si="2"/>
        <v>57.460000000000008</v>
      </c>
      <c r="L25" s="27">
        <f t="shared" si="3"/>
        <v>182</v>
      </c>
      <c r="M25" s="3"/>
    </row>
    <row r="26" spans="1:13" ht="15" hidden="1" customHeight="1" x14ac:dyDescent="0.25">
      <c r="A26" s="1" t="s">
        <v>53</v>
      </c>
      <c r="B26" s="3" t="s">
        <v>9</v>
      </c>
      <c r="C26" s="3" t="s">
        <v>16</v>
      </c>
      <c r="D26" s="3" t="str">
        <f>VLOOKUP(B26,Marques!$A$1:$B$11,2,FALSE)</f>
        <v>Infodistrib</v>
      </c>
      <c r="E26" s="4">
        <v>229</v>
      </c>
      <c r="F26" s="30">
        <f t="shared" si="4"/>
        <v>0.4</v>
      </c>
      <c r="G26" s="24">
        <f t="shared" si="5"/>
        <v>91.600000000000009</v>
      </c>
      <c r="H26" s="24">
        <f t="shared" si="0"/>
        <v>137.39999999999998</v>
      </c>
      <c r="I26" s="27">
        <f t="shared" si="1"/>
        <v>13.739999999999998</v>
      </c>
      <c r="J26" s="27">
        <f t="shared" si="6"/>
        <v>151.13999999999999</v>
      </c>
      <c r="K26" s="4">
        <f t="shared" si="2"/>
        <v>77.860000000000014</v>
      </c>
      <c r="L26" s="27">
        <f t="shared" si="3"/>
        <v>246.65</v>
      </c>
      <c r="M26" s="3"/>
    </row>
    <row r="27" spans="1:13" ht="15.75" hidden="1" customHeight="1" x14ac:dyDescent="0.25">
      <c r="A27" s="1" t="s">
        <v>54</v>
      </c>
      <c r="B27" s="3" t="s">
        <v>9</v>
      </c>
      <c r="C27" s="3" t="s">
        <v>10</v>
      </c>
      <c r="D27" s="3" t="str">
        <f>VLOOKUP(B27,Marques!$A$1:$B$11,2,FALSE)</f>
        <v>Infodistrib</v>
      </c>
      <c r="E27" s="4">
        <v>269</v>
      </c>
      <c r="F27" s="30">
        <f t="shared" si="4"/>
        <v>0.4</v>
      </c>
      <c r="G27" s="24">
        <f t="shared" si="5"/>
        <v>107.60000000000001</v>
      </c>
      <c r="H27" s="24">
        <f t="shared" si="0"/>
        <v>161.39999999999998</v>
      </c>
      <c r="I27" s="27">
        <f t="shared" si="1"/>
        <v>16.139999999999997</v>
      </c>
      <c r="J27" s="27">
        <f t="shared" si="6"/>
        <v>177.53999999999996</v>
      </c>
      <c r="K27" s="4">
        <f t="shared" si="2"/>
        <v>91.460000000000036</v>
      </c>
      <c r="L27" s="27">
        <f t="shared" si="3"/>
        <v>289.7</v>
      </c>
      <c r="M27" s="3"/>
    </row>
    <row r="28" spans="1:13" ht="15" hidden="1" customHeight="1" x14ac:dyDescent="0.25">
      <c r="A28" s="1" t="s">
        <v>55</v>
      </c>
      <c r="B28" s="3" t="s">
        <v>9</v>
      </c>
      <c r="C28" s="3" t="s">
        <v>17</v>
      </c>
      <c r="D28" s="3" t="str">
        <f>VLOOKUP(B28,Marques!$A$1:$B$11,2,FALSE)</f>
        <v>Infodistrib</v>
      </c>
      <c r="E28" s="4">
        <v>199</v>
      </c>
      <c r="F28" s="30">
        <f t="shared" si="4"/>
        <v>0.4</v>
      </c>
      <c r="G28" s="24">
        <f t="shared" si="5"/>
        <v>79.600000000000009</v>
      </c>
      <c r="H28" s="24">
        <f t="shared" si="0"/>
        <v>119.39999999999999</v>
      </c>
      <c r="I28" s="27">
        <f t="shared" si="1"/>
        <v>11.94</v>
      </c>
      <c r="J28" s="27">
        <f t="shared" si="6"/>
        <v>131.34</v>
      </c>
      <c r="K28" s="4">
        <f t="shared" si="2"/>
        <v>67.66</v>
      </c>
      <c r="L28" s="27">
        <f t="shared" si="3"/>
        <v>214.3</v>
      </c>
      <c r="M28" s="3"/>
    </row>
    <row r="29" spans="1:13" ht="15.75" hidden="1" customHeight="1" x14ac:dyDescent="0.25">
      <c r="A29" s="1" t="s">
        <v>56</v>
      </c>
      <c r="B29" s="3" t="s">
        <v>9</v>
      </c>
      <c r="C29" s="3" t="s">
        <v>17</v>
      </c>
      <c r="D29" s="3" t="str">
        <f>VLOOKUP(B29,Marques!$A$1:$B$11,2,FALSE)</f>
        <v>Infodistrib</v>
      </c>
      <c r="E29" s="4">
        <v>229</v>
      </c>
      <c r="F29" s="30">
        <f t="shared" si="4"/>
        <v>0.4</v>
      </c>
      <c r="G29" s="24">
        <f t="shared" si="5"/>
        <v>91.600000000000009</v>
      </c>
      <c r="H29" s="24">
        <f t="shared" si="0"/>
        <v>137.39999999999998</v>
      </c>
      <c r="I29" s="27">
        <f t="shared" si="1"/>
        <v>13.739999999999998</v>
      </c>
      <c r="J29" s="27">
        <f t="shared" si="6"/>
        <v>151.13999999999999</v>
      </c>
      <c r="K29" s="4">
        <f t="shared" si="2"/>
        <v>77.860000000000014</v>
      </c>
      <c r="L29" s="27">
        <f t="shared" si="3"/>
        <v>246.65</v>
      </c>
      <c r="M29" s="3"/>
    </row>
    <row r="30" spans="1:13" ht="15" hidden="1" customHeight="1" x14ac:dyDescent="0.25">
      <c r="A30" s="1" t="s">
        <v>57</v>
      </c>
      <c r="B30" s="3" t="s">
        <v>30</v>
      </c>
      <c r="C30" s="3" t="s">
        <v>29</v>
      </c>
      <c r="D30" s="3" t="str">
        <f>VLOOKUP(B30,Marques!$A$1:$B$11,2,FALSE)</f>
        <v>Infodistrib</v>
      </c>
      <c r="E30" s="4">
        <v>399</v>
      </c>
      <c r="F30" s="30">
        <f t="shared" si="4"/>
        <v>0.45</v>
      </c>
      <c r="G30" s="24">
        <f t="shared" si="5"/>
        <v>179.55</v>
      </c>
      <c r="H30" s="24">
        <f t="shared" si="0"/>
        <v>219.45</v>
      </c>
      <c r="I30" s="27">
        <f t="shared" si="1"/>
        <v>21.945</v>
      </c>
      <c r="J30" s="27">
        <f t="shared" si="6"/>
        <v>241.39499999999998</v>
      </c>
      <c r="K30" s="4">
        <f t="shared" si="2"/>
        <v>157.60500000000002</v>
      </c>
      <c r="L30" s="27">
        <f t="shared" si="3"/>
        <v>429.7</v>
      </c>
      <c r="M30" s="3"/>
    </row>
    <row r="31" spans="1:13" ht="15.75" hidden="1" customHeight="1" x14ac:dyDescent="0.25">
      <c r="A31" s="1" t="s">
        <v>58</v>
      </c>
      <c r="B31" s="3" t="s">
        <v>30</v>
      </c>
      <c r="C31" s="3" t="s">
        <v>29</v>
      </c>
      <c r="D31" s="3" t="str">
        <f>VLOOKUP(B31,Marques!$A$1:$B$11,2,FALSE)</f>
        <v>Infodistrib</v>
      </c>
      <c r="E31" s="4">
        <v>429</v>
      </c>
      <c r="F31" s="30">
        <f t="shared" si="4"/>
        <v>0.45</v>
      </c>
      <c r="G31" s="24">
        <f t="shared" si="5"/>
        <v>193.05</v>
      </c>
      <c r="H31" s="24">
        <f t="shared" si="0"/>
        <v>235.95</v>
      </c>
      <c r="I31" s="27">
        <f t="shared" si="1"/>
        <v>23.594999999999999</v>
      </c>
      <c r="J31" s="27">
        <f t="shared" si="6"/>
        <v>259.54499999999996</v>
      </c>
      <c r="K31" s="4">
        <f t="shared" si="2"/>
        <v>169.45500000000004</v>
      </c>
      <c r="L31" s="27">
        <f t="shared" si="3"/>
        <v>462.05</v>
      </c>
      <c r="M31" s="3"/>
    </row>
    <row r="32" spans="1:13" ht="15" hidden="1" customHeight="1" x14ac:dyDescent="0.25">
      <c r="A32" s="1" t="s">
        <v>59</v>
      </c>
      <c r="B32" s="3" t="s">
        <v>30</v>
      </c>
      <c r="C32" s="3" t="s">
        <v>29</v>
      </c>
      <c r="D32" s="3" t="str">
        <f>VLOOKUP(B32,Marques!$A$1:$B$11,2,FALSE)</f>
        <v>Infodistrib</v>
      </c>
      <c r="E32" s="4">
        <v>429</v>
      </c>
      <c r="F32" s="30">
        <f t="shared" si="4"/>
        <v>0.45</v>
      </c>
      <c r="G32" s="24">
        <f t="shared" si="5"/>
        <v>193.05</v>
      </c>
      <c r="H32" s="24">
        <f t="shared" si="0"/>
        <v>235.95</v>
      </c>
      <c r="I32" s="27">
        <f t="shared" si="1"/>
        <v>23.594999999999999</v>
      </c>
      <c r="J32" s="27">
        <f t="shared" si="6"/>
        <v>259.54499999999996</v>
      </c>
      <c r="K32" s="4">
        <f t="shared" si="2"/>
        <v>169.45500000000004</v>
      </c>
      <c r="L32" s="27">
        <f t="shared" si="3"/>
        <v>462.05</v>
      </c>
      <c r="M32" s="3"/>
    </row>
    <row r="33" spans="1:14" ht="15.75" hidden="1" customHeight="1" x14ac:dyDescent="0.25">
      <c r="A33" s="1" t="s">
        <v>60</v>
      </c>
      <c r="B33" s="3" t="s">
        <v>30</v>
      </c>
      <c r="C33" s="3" t="s">
        <v>29</v>
      </c>
      <c r="D33" s="3" t="str">
        <f>VLOOKUP(B33,Marques!$A$1:$B$11,2,FALSE)</f>
        <v>Infodistrib</v>
      </c>
      <c r="E33" s="4">
        <v>429</v>
      </c>
      <c r="F33" s="30">
        <f t="shared" si="4"/>
        <v>0.45</v>
      </c>
      <c r="G33" s="24">
        <f t="shared" si="5"/>
        <v>193.05</v>
      </c>
      <c r="H33" s="24">
        <f t="shared" si="0"/>
        <v>235.95</v>
      </c>
      <c r="I33" s="27">
        <f t="shared" si="1"/>
        <v>23.594999999999999</v>
      </c>
      <c r="J33" s="27">
        <f t="shared" si="6"/>
        <v>259.54499999999996</v>
      </c>
      <c r="K33" s="4">
        <f t="shared" si="2"/>
        <v>169.45500000000004</v>
      </c>
      <c r="L33" s="27">
        <f t="shared" si="3"/>
        <v>462.05</v>
      </c>
      <c r="M33" s="3"/>
    </row>
    <row r="34" spans="1:14" ht="15" hidden="1" customHeight="1" x14ac:dyDescent="0.25">
      <c r="A34" s="1" t="s">
        <v>61</v>
      </c>
      <c r="B34" s="3" t="s">
        <v>19</v>
      </c>
      <c r="C34" s="3" t="s">
        <v>20</v>
      </c>
      <c r="D34" s="3" t="str">
        <f>VLOOKUP(B34,Marques!$A$1:$B$11,2,FALSE)</f>
        <v>La Maison connectée</v>
      </c>
      <c r="E34" s="4">
        <v>325</v>
      </c>
      <c r="F34" s="30">
        <f t="shared" si="4"/>
        <v>0.4</v>
      </c>
      <c r="G34" s="24">
        <f t="shared" si="5"/>
        <v>130</v>
      </c>
      <c r="H34" s="24">
        <f t="shared" si="0"/>
        <v>195</v>
      </c>
      <c r="I34" s="27">
        <f t="shared" si="1"/>
        <v>19.5</v>
      </c>
      <c r="J34" s="27">
        <f t="shared" si="6"/>
        <v>214.5</v>
      </c>
      <c r="K34" s="4">
        <f t="shared" si="2"/>
        <v>110.5</v>
      </c>
      <c r="L34" s="27">
        <f t="shared" si="3"/>
        <v>350.05</v>
      </c>
      <c r="M34" s="3"/>
    </row>
    <row r="35" spans="1:14" ht="15.75" hidden="1" customHeight="1" x14ac:dyDescent="0.25">
      <c r="A35" s="1" t="s">
        <v>62</v>
      </c>
      <c r="B35" s="3" t="s">
        <v>19</v>
      </c>
      <c r="C35" s="3" t="s">
        <v>20</v>
      </c>
      <c r="D35" s="3" t="str">
        <f>VLOOKUP(B35,Marques!$A$1:$B$11,2,FALSE)</f>
        <v>La Maison connectée</v>
      </c>
      <c r="E35" s="4">
        <v>375</v>
      </c>
      <c r="F35" s="30">
        <f t="shared" si="4"/>
        <v>0.4</v>
      </c>
      <c r="G35" s="24">
        <f t="shared" si="5"/>
        <v>150</v>
      </c>
      <c r="H35" s="24">
        <f t="shared" si="0"/>
        <v>225</v>
      </c>
      <c r="I35" s="27">
        <f t="shared" si="1"/>
        <v>22.5</v>
      </c>
      <c r="J35" s="27">
        <f t="shared" si="6"/>
        <v>247.5</v>
      </c>
      <c r="K35" s="4">
        <f t="shared" si="2"/>
        <v>127.5</v>
      </c>
      <c r="L35" s="27">
        <f t="shared" si="3"/>
        <v>403.9</v>
      </c>
      <c r="M35" s="3"/>
    </row>
    <row r="36" spans="1:14" ht="15" hidden="1" customHeight="1" x14ac:dyDescent="0.25">
      <c r="A36" s="1" t="s">
        <v>63</v>
      </c>
      <c r="B36" s="3" t="s">
        <v>19</v>
      </c>
      <c r="C36" s="3" t="s">
        <v>20</v>
      </c>
      <c r="D36" s="3" t="str">
        <f>VLOOKUP(B36,Marques!$A$1:$B$11,2,FALSE)</f>
        <v>La Maison connectée</v>
      </c>
      <c r="E36" s="4">
        <v>379</v>
      </c>
      <c r="F36" s="30">
        <f t="shared" si="4"/>
        <v>0.4</v>
      </c>
      <c r="G36" s="24">
        <f t="shared" si="5"/>
        <v>151.6</v>
      </c>
      <c r="H36" s="24">
        <f t="shared" si="0"/>
        <v>227.4</v>
      </c>
      <c r="I36" s="27">
        <f t="shared" si="1"/>
        <v>22.740000000000002</v>
      </c>
      <c r="J36" s="27">
        <f t="shared" si="6"/>
        <v>250.14000000000001</v>
      </c>
      <c r="K36" s="4">
        <f t="shared" si="2"/>
        <v>128.85999999999999</v>
      </c>
      <c r="L36" s="27">
        <f t="shared" si="3"/>
        <v>408.2</v>
      </c>
      <c r="M36" s="3"/>
    </row>
    <row r="37" spans="1:14" ht="15" hidden="1" customHeight="1" x14ac:dyDescent="0.25">
      <c r="A37" s="1" t="s">
        <v>64</v>
      </c>
      <c r="B37" s="3" t="s">
        <v>88</v>
      </c>
      <c r="C37" s="3" t="s">
        <v>89</v>
      </c>
      <c r="D37" s="3" t="str">
        <f>VLOOKUP(B37,Marques!$A$1:$B$11,2,FALSE)</f>
        <v>La Maison connectée</v>
      </c>
      <c r="E37" s="4">
        <v>599</v>
      </c>
      <c r="F37" s="30">
        <f t="shared" si="4"/>
        <v>0.4</v>
      </c>
      <c r="G37" s="24">
        <f t="shared" si="5"/>
        <v>239.60000000000002</v>
      </c>
      <c r="H37" s="24">
        <f t="shared" si="0"/>
        <v>359.4</v>
      </c>
      <c r="I37" s="27">
        <f t="shared" si="1"/>
        <v>28.751999999999999</v>
      </c>
      <c r="J37" s="27">
        <f t="shared" si="6"/>
        <v>388.15199999999999</v>
      </c>
      <c r="K37" s="4">
        <f t="shared" si="2"/>
        <v>210.84800000000001</v>
      </c>
      <c r="L37" s="27">
        <f t="shared" si="3"/>
        <v>645.1</v>
      </c>
      <c r="M37" s="3"/>
    </row>
    <row r="38" spans="1:14" ht="15" hidden="1" customHeight="1" x14ac:dyDescent="0.25">
      <c r="A38" s="1" t="s">
        <v>65</v>
      </c>
      <c r="B38" s="3" t="s">
        <v>90</v>
      </c>
      <c r="C38" s="3" t="s">
        <v>91</v>
      </c>
      <c r="D38" s="3" t="str">
        <f>VLOOKUP(B38,Marques!$A$1:$B$11,2,FALSE)</f>
        <v>La Maison connectée</v>
      </c>
      <c r="E38" s="4">
        <v>199</v>
      </c>
      <c r="F38" s="30">
        <f t="shared" si="4"/>
        <v>0.4</v>
      </c>
      <c r="G38" s="24">
        <f t="shared" si="5"/>
        <v>79.600000000000009</v>
      </c>
      <c r="H38" s="24">
        <f t="shared" si="0"/>
        <v>119.39999999999999</v>
      </c>
      <c r="I38" s="27">
        <f t="shared" si="1"/>
        <v>11.94</v>
      </c>
      <c r="J38" s="27">
        <f t="shared" si="6"/>
        <v>131.34</v>
      </c>
      <c r="K38" s="4">
        <f t="shared" si="2"/>
        <v>67.66</v>
      </c>
      <c r="L38" s="27">
        <f t="shared" si="3"/>
        <v>214.3</v>
      </c>
      <c r="M38" s="3"/>
    </row>
    <row r="39" spans="1:14" ht="15.75" hidden="1" customHeight="1" x14ac:dyDescent="0.25">
      <c r="A39" s="1" t="s">
        <v>66</v>
      </c>
      <c r="B39" s="3" t="s">
        <v>25</v>
      </c>
      <c r="C39" s="3" t="s">
        <v>26</v>
      </c>
      <c r="D39" s="3" t="str">
        <f>VLOOKUP(B39,Marques!$A$1:$B$11,2,FALSE)</f>
        <v>MontresEnGros</v>
      </c>
      <c r="E39" s="4">
        <v>399</v>
      </c>
      <c r="F39" s="30">
        <f t="shared" si="4"/>
        <v>0.4</v>
      </c>
      <c r="G39" s="24">
        <f t="shared" si="5"/>
        <v>159.60000000000002</v>
      </c>
      <c r="H39" s="24">
        <f t="shared" si="0"/>
        <v>239.39999999999998</v>
      </c>
      <c r="I39" s="27">
        <f t="shared" si="1"/>
        <v>23.939999999999998</v>
      </c>
      <c r="J39" s="27">
        <f t="shared" si="6"/>
        <v>263.33999999999997</v>
      </c>
      <c r="K39" s="4">
        <f t="shared" si="2"/>
        <v>135.66000000000003</v>
      </c>
      <c r="L39" s="27">
        <f t="shared" si="3"/>
        <v>429.7</v>
      </c>
      <c r="M39" s="3"/>
    </row>
    <row r="40" spans="1:14" ht="15" hidden="1" customHeight="1" x14ac:dyDescent="0.25">
      <c r="A40" s="1" t="s">
        <v>67</v>
      </c>
      <c r="B40" s="3" t="s">
        <v>25</v>
      </c>
      <c r="C40" s="3" t="s">
        <v>27</v>
      </c>
      <c r="D40" s="3" t="str">
        <f>VLOOKUP(B40,Marques!$A$1:$B$11,2,FALSE)</f>
        <v>MontresEnGros</v>
      </c>
      <c r="E40" s="4">
        <v>349</v>
      </c>
      <c r="F40" s="30">
        <f t="shared" si="4"/>
        <v>0.4</v>
      </c>
      <c r="G40" s="24">
        <f t="shared" si="5"/>
        <v>139.6</v>
      </c>
      <c r="H40" s="24">
        <f t="shared" si="0"/>
        <v>209.4</v>
      </c>
      <c r="I40" s="27">
        <f t="shared" si="1"/>
        <v>20.94</v>
      </c>
      <c r="J40" s="27">
        <f t="shared" si="6"/>
        <v>230.34</v>
      </c>
      <c r="K40" s="4">
        <f t="shared" si="2"/>
        <v>118.66</v>
      </c>
      <c r="L40" s="27">
        <f t="shared" si="3"/>
        <v>375.85</v>
      </c>
      <c r="M40" s="3"/>
    </row>
    <row r="41" spans="1:14" ht="15.75" hidden="1" customHeight="1" x14ac:dyDescent="0.25">
      <c r="A41" s="1" t="s">
        <v>68</v>
      </c>
      <c r="B41" s="3" t="s">
        <v>21</v>
      </c>
      <c r="C41" s="3" t="s">
        <v>22</v>
      </c>
      <c r="D41" s="3" t="str">
        <f>VLOOKUP(B41,Marques!$A$1:$B$11,2,FALSE)</f>
        <v>La Maison connectée</v>
      </c>
      <c r="E41" s="4">
        <v>375</v>
      </c>
      <c r="F41" s="30">
        <f t="shared" si="4"/>
        <v>0.4</v>
      </c>
      <c r="G41" s="24">
        <f t="shared" si="5"/>
        <v>150</v>
      </c>
      <c r="H41" s="24">
        <f t="shared" si="0"/>
        <v>225</v>
      </c>
      <c r="I41" s="27">
        <f t="shared" si="1"/>
        <v>22.5</v>
      </c>
      <c r="J41" s="27">
        <f t="shared" si="6"/>
        <v>247.5</v>
      </c>
      <c r="K41" s="4">
        <f t="shared" si="2"/>
        <v>127.5</v>
      </c>
      <c r="L41" s="27">
        <f t="shared" si="3"/>
        <v>403.9</v>
      </c>
      <c r="M41" s="3"/>
    </row>
    <row r="42" spans="1:14" ht="15" hidden="1" customHeight="1" x14ac:dyDescent="0.25">
      <c r="A42" s="1" t="s">
        <v>69</v>
      </c>
      <c r="B42" s="3" t="s">
        <v>21</v>
      </c>
      <c r="C42" s="3" t="s">
        <v>22</v>
      </c>
      <c r="D42" s="3" t="str">
        <f>VLOOKUP(B42,Marques!$A$1:$B$11,2,FALSE)</f>
        <v>La Maison connectée</v>
      </c>
      <c r="E42" s="4">
        <v>375</v>
      </c>
      <c r="F42" s="30">
        <f t="shared" si="4"/>
        <v>0.4</v>
      </c>
      <c r="G42" s="24">
        <f t="shared" si="5"/>
        <v>150</v>
      </c>
      <c r="H42" s="24">
        <f t="shared" si="0"/>
        <v>225</v>
      </c>
      <c r="I42" s="27">
        <f t="shared" si="1"/>
        <v>22.5</v>
      </c>
      <c r="J42" s="27">
        <f t="shared" si="6"/>
        <v>247.5</v>
      </c>
      <c r="K42" s="4">
        <f t="shared" si="2"/>
        <v>127.5</v>
      </c>
      <c r="L42" s="27">
        <f t="shared" si="3"/>
        <v>403.9</v>
      </c>
      <c r="M42" s="3"/>
    </row>
    <row r="43" spans="1:14" ht="15.75" hidden="1" customHeight="1" x14ac:dyDescent="0.25">
      <c r="A43" s="1" t="s">
        <v>70</v>
      </c>
      <c r="B43" s="3" t="s">
        <v>21</v>
      </c>
      <c r="C43" s="3" t="s">
        <v>22</v>
      </c>
      <c r="D43" s="3" t="str">
        <f>VLOOKUP(B43,Marques!$A$1:$B$11,2,FALSE)</f>
        <v>La Maison connectée</v>
      </c>
      <c r="E43" s="4">
        <v>395</v>
      </c>
      <c r="F43" s="30">
        <f t="shared" si="4"/>
        <v>0.4</v>
      </c>
      <c r="G43" s="24">
        <f t="shared" si="5"/>
        <v>158</v>
      </c>
      <c r="H43" s="24">
        <f t="shared" si="0"/>
        <v>237</v>
      </c>
      <c r="I43" s="27">
        <f t="shared" si="1"/>
        <v>23.700000000000003</v>
      </c>
      <c r="J43" s="27">
        <f t="shared" si="6"/>
        <v>260.7</v>
      </c>
      <c r="K43" s="4">
        <f t="shared" si="2"/>
        <v>134.30000000000001</v>
      </c>
      <c r="L43" s="27">
        <f t="shared" si="3"/>
        <v>425.4</v>
      </c>
      <c r="M43" s="3"/>
    </row>
    <row r="44" spans="1:14" ht="15" hidden="1" customHeight="1" x14ac:dyDescent="0.25">
      <c r="A44" s="1" t="s">
        <v>92</v>
      </c>
      <c r="B44" s="3" t="s">
        <v>21</v>
      </c>
      <c r="C44" s="3" t="s">
        <v>22</v>
      </c>
      <c r="D44" s="3" t="str">
        <f>VLOOKUP(B44,Marques!$A$1:$B$11,2,FALSE)</f>
        <v>La Maison connectée</v>
      </c>
      <c r="E44" s="4">
        <v>395</v>
      </c>
      <c r="F44" s="30">
        <f t="shared" si="4"/>
        <v>0.4</v>
      </c>
      <c r="G44" s="24">
        <f t="shared" si="5"/>
        <v>158</v>
      </c>
      <c r="H44" s="24">
        <f t="shared" si="0"/>
        <v>237</v>
      </c>
      <c r="I44" s="27">
        <f t="shared" si="1"/>
        <v>23.700000000000003</v>
      </c>
      <c r="J44" s="27">
        <f t="shared" si="6"/>
        <v>260.7</v>
      </c>
      <c r="K44" s="4">
        <f t="shared" si="2"/>
        <v>134.30000000000001</v>
      </c>
      <c r="L44" s="27">
        <f t="shared" si="3"/>
        <v>425.4</v>
      </c>
      <c r="M44" s="3"/>
    </row>
    <row r="45" spans="1:14" ht="15.75" hidden="1" customHeight="1" x14ac:dyDescent="0.25">
      <c r="A45" s="1" t="s">
        <v>93</v>
      </c>
      <c r="B45" s="3" t="s">
        <v>23</v>
      </c>
      <c r="C45" s="3" t="s">
        <v>24</v>
      </c>
      <c r="D45" s="3" t="str">
        <f>VLOOKUP(B45,Marques!$A$1:$B$11,2,FALSE)</f>
        <v>La Maison connectée</v>
      </c>
      <c r="E45" s="4">
        <v>449</v>
      </c>
      <c r="F45" s="30">
        <f t="shared" si="4"/>
        <v>0.4</v>
      </c>
      <c r="G45" s="24">
        <f t="shared" si="5"/>
        <v>179.60000000000002</v>
      </c>
      <c r="H45" s="24">
        <f t="shared" si="0"/>
        <v>269.39999999999998</v>
      </c>
      <c r="I45" s="27">
        <f t="shared" si="1"/>
        <v>26.939999999999998</v>
      </c>
      <c r="J45" s="27">
        <f t="shared" si="6"/>
        <v>296.33999999999997</v>
      </c>
      <c r="K45" s="4">
        <f t="shared" si="2"/>
        <v>152.66000000000003</v>
      </c>
      <c r="L45" s="27">
        <f t="shared" si="3"/>
        <v>483.55</v>
      </c>
      <c r="M45" s="3"/>
    </row>
    <row r="46" spans="1:14" ht="15" customHeight="1" x14ac:dyDescent="0.25">
      <c r="B46" s="2"/>
      <c r="C46" s="3"/>
      <c r="D46" s="3"/>
      <c r="E46" s="4"/>
      <c r="F46" s="4"/>
      <c r="G46" s="31"/>
      <c r="H46" s="3"/>
      <c r="I46" s="3"/>
      <c r="J46" s="3"/>
      <c r="K46" s="3"/>
      <c r="L46" s="3"/>
      <c r="M46" s="3"/>
      <c r="N46" s="3"/>
    </row>
    <row r="47" spans="1:14" ht="15.75" customHeight="1" x14ac:dyDescent="0.25">
      <c r="B47" s="2"/>
      <c r="C47" s="3"/>
      <c r="D47" s="3"/>
      <c r="E47" s="4"/>
      <c r="F47" s="4"/>
      <c r="G47" s="22"/>
      <c r="H47" s="3"/>
      <c r="I47" s="3"/>
      <c r="J47" s="3"/>
      <c r="K47" s="3"/>
      <c r="L47" s="3"/>
      <c r="M47" s="3"/>
      <c r="N47" s="3"/>
    </row>
    <row r="48" spans="1:14" ht="15" customHeight="1" x14ac:dyDescent="0.25">
      <c r="B48" s="2"/>
      <c r="C48" s="3"/>
      <c r="D48" s="3"/>
      <c r="E48" s="4"/>
      <c r="F48" s="4"/>
      <c r="G48" s="22"/>
      <c r="H48" s="3"/>
      <c r="I48" s="3"/>
      <c r="J48" s="3"/>
      <c r="K48" s="3"/>
      <c r="L48" s="3"/>
      <c r="M48" s="3"/>
      <c r="N48" s="3"/>
    </row>
    <row r="49" spans="2:14" ht="15.75" customHeight="1" x14ac:dyDescent="0.25">
      <c r="B49" s="2"/>
      <c r="C49" s="2"/>
      <c r="D49" s="2"/>
      <c r="E49" s="4"/>
      <c r="F49" s="4"/>
      <c r="G49" s="23"/>
      <c r="H49" s="2"/>
      <c r="I49" s="2"/>
      <c r="J49" s="2"/>
      <c r="K49" s="2"/>
      <c r="L49" s="2"/>
      <c r="M49" s="2"/>
      <c r="N49" s="2"/>
    </row>
    <row r="50" spans="2:14" ht="15" customHeight="1" x14ac:dyDescent="0.25">
      <c r="B50" s="2"/>
      <c r="C50" s="2"/>
      <c r="D50" s="2"/>
      <c r="E50" s="4"/>
      <c r="F50" s="4"/>
      <c r="G50" s="23"/>
      <c r="H50" s="2"/>
      <c r="I50" s="2"/>
      <c r="J50" s="2"/>
      <c r="K50" s="2"/>
      <c r="L50" s="2"/>
      <c r="M50" s="2"/>
      <c r="N50" s="2"/>
    </row>
    <row r="51" spans="2:14" ht="15.75" customHeight="1" x14ac:dyDescent="0.25">
      <c r="B51" s="2"/>
      <c r="C51" s="2"/>
      <c r="D51" s="2"/>
      <c r="E51" s="4"/>
      <c r="F51" s="4"/>
      <c r="G51" s="23"/>
      <c r="H51" s="2"/>
      <c r="I51" s="2"/>
      <c r="J51" s="2"/>
      <c r="K51" s="2"/>
      <c r="L51" s="2"/>
      <c r="M51" s="2"/>
      <c r="N51" s="2"/>
    </row>
    <row r="52" spans="2:14" ht="15" customHeight="1" x14ac:dyDescent="0.25">
      <c r="B52" s="2"/>
      <c r="C52" s="2"/>
      <c r="D52" s="2"/>
      <c r="E52" s="4"/>
      <c r="F52" s="4"/>
      <c r="G52" s="23"/>
      <c r="H52" s="2"/>
      <c r="I52" s="2"/>
      <c r="J52" s="2"/>
      <c r="K52" s="2"/>
      <c r="L52" s="2"/>
      <c r="M52" s="2"/>
      <c r="N52" s="2"/>
    </row>
    <row r="53" spans="2:14" ht="15.75" customHeight="1" x14ac:dyDescent="0.25">
      <c r="B53" s="3"/>
      <c r="C53" s="3"/>
      <c r="D53" s="3"/>
      <c r="E53" s="4"/>
      <c r="F53" s="4"/>
      <c r="G53" s="22"/>
      <c r="H53" s="3"/>
      <c r="I53" s="3"/>
      <c r="J53" s="3"/>
      <c r="K53" s="3"/>
      <c r="L53" s="3"/>
      <c r="M53" s="3"/>
      <c r="N53" s="3"/>
    </row>
    <row r="54" spans="2:14" ht="15" customHeight="1" x14ac:dyDescent="0.25">
      <c r="B54" s="3"/>
      <c r="C54" s="3"/>
      <c r="D54" s="3"/>
      <c r="E54" s="4"/>
      <c r="F54" s="4"/>
      <c r="G54" s="22"/>
      <c r="H54" s="3"/>
      <c r="I54" s="3"/>
      <c r="J54" s="3"/>
      <c r="K54" s="3"/>
      <c r="L54" s="3"/>
      <c r="M54" s="3"/>
      <c r="N54" s="3"/>
    </row>
    <row r="55" spans="2:14" ht="15.75" customHeight="1" x14ac:dyDescent="0.25">
      <c r="B55" s="3"/>
      <c r="C55" s="3"/>
      <c r="D55" s="3"/>
      <c r="E55" s="4"/>
      <c r="F55" s="4"/>
      <c r="G55" s="22"/>
      <c r="H55" s="3"/>
      <c r="I55" s="3"/>
      <c r="J55" s="3"/>
      <c r="K55" s="3"/>
      <c r="L55" s="3"/>
      <c r="M55" s="3"/>
      <c r="N55" s="3"/>
    </row>
    <row r="56" spans="2:14" ht="15" customHeight="1" x14ac:dyDescent="0.25">
      <c r="B56" s="3"/>
      <c r="C56" s="3"/>
      <c r="D56" s="3"/>
      <c r="E56" s="4"/>
      <c r="F56" s="4"/>
      <c r="G56" s="22"/>
      <c r="H56" s="3"/>
      <c r="I56" s="3"/>
      <c r="J56" s="3"/>
      <c r="K56" s="3"/>
      <c r="L56" s="3"/>
      <c r="M56" s="3"/>
      <c r="N56" s="3"/>
    </row>
    <row r="57" spans="2:14" ht="15.75" customHeight="1" x14ac:dyDescent="0.25">
      <c r="B57" s="3"/>
      <c r="C57" s="3"/>
      <c r="D57" s="3"/>
      <c r="E57" s="4"/>
      <c r="F57" s="4"/>
      <c r="G57" s="22"/>
      <c r="H57" s="3"/>
      <c r="I57" s="3"/>
      <c r="J57" s="3"/>
      <c r="K57" s="3"/>
      <c r="L57" s="3"/>
      <c r="M57" s="3"/>
      <c r="N57" s="3"/>
    </row>
    <row r="58" spans="2:14" ht="15" customHeight="1" x14ac:dyDescent="0.25">
      <c r="B58" s="3"/>
      <c r="C58" s="3"/>
      <c r="D58" s="3"/>
      <c r="E58" s="4"/>
      <c r="F58" s="4"/>
      <c r="G58" s="22"/>
      <c r="H58" s="3"/>
      <c r="I58" s="3"/>
      <c r="J58" s="3"/>
      <c r="K58" s="3"/>
      <c r="L58" s="3"/>
      <c r="M58" s="3"/>
      <c r="N58" s="3"/>
    </row>
    <row r="59" spans="2:14" ht="15.75" customHeight="1" x14ac:dyDescent="0.25">
      <c r="B59" s="3"/>
      <c r="C59" s="3"/>
      <c r="D59" s="3"/>
      <c r="E59" s="4"/>
      <c r="F59" s="4"/>
      <c r="G59" s="22"/>
      <c r="H59" s="3"/>
      <c r="I59" s="3"/>
      <c r="J59" s="3"/>
      <c r="K59" s="3"/>
      <c r="L59" s="3"/>
      <c r="M59" s="3"/>
      <c r="N59" s="3"/>
    </row>
    <row r="60" spans="2:14" ht="15" customHeight="1" x14ac:dyDescent="0.25">
      <c r="B60" s="3"/>
      <c r="C60" s="3"/>
      <c r="D60" s="3"/>
      <c r="E60" s="4"/>
      <c r="F60" s="4"/>
      <c r="G60" s="22"/>
      <c r="H60" s="3"/>
      <c r="I60" s="3"/>
      <c r="J60" s="3"/>
      <c r="K60" s="3"/>
      <c r="L60" s="3"/>
      <c r="M60" s="3"/>
      <c r="N60" s="3"/>
    </row>
    <row r="61" spans="2:14" ht="15.75" customHeight="1" x14ac:dyDescent="0.25">
      <c r="B61" s="3"/>
      <c r="C61" s="3"/>
      <c r="D61" s="3"/>
      <c r="E61" s="4"/>
      <c r="F61" s="4"/>
      <c r="G61" s="22"/>
      <c r="H61" s="3"/>
      <c r="I61" s="3"/>
      <c r="J61" s="3"/>
      <c r="K61" s="3"/>
      <c r="L61" s="3"/>
      <c r="M61" s="3"/>
      <c r="N61" s="3"/>
    </row>
    <row r="62" spans="2:14" ht="15" customHeight="1" x14ac:dyDescent="0.25">
      <c r="B62" s="3"/>
      <c r="C62" s="3"/>
      <c r="D62" s="3"/>
      <c r="E62" s="4"/>
      <c r="F62" s="4"/>
      <c r="G62" s="22"/>
      <c r="H62" s="3"/>
      <c r="I62" s="3"/>
      <c r="J62" s="3"/>
      <c r="K62" s="3"/>
      <c r="L62" s="3"/>
      <c r="M62" s="3"/>
      <c r="N62" s="3"/>
    </row>
    <row r="63" spans="2:14" ht="15.75" customHeight="1" x14ac:dyDescent="0.25">
      <c r="B63" s="3"/>
      <c r="C63" s="3"/>
      <c r="D63" s="3"/>
      <c r="E63" s="4"/>
      <c r="F63" s="4"/>
      <c r="G63" s="22"/>
      <c r="H63" s="3"/>
      <c r="I63" s="3"/>
      <c r="J63" s="3"/>
      <c r="K63" s="3"/>
      <c r="L63" s="3"/>
      <c r="M63" s="3"/>
      <c r="N63" s="3"/>
    </row>
    <row r="64" spans="2:14" ht="15" customHeight="1" x14ac:dyDescent="0.25">
      <c r="B64" s="3"/>
      <c r="C64" s="3"/>
      <c r="D64" s="3"/>
      <c r="E64" s="4"/>
      <c r="F64" s="4"/>
      <c r="G64" s="22"/>
      <c r="H64" s="3"/>
      <c r="I64" s="3"/>
      <c r="J64" s="3"/>
      <c r="K64" s="3"/>
      <c r="L64" s="3"/>
      <c r="M64" s="3"/>
      <c r="N64" s="3"/>
    </row>
    <row r="65" spans="2:14" ht="15.75" customHeight="1" x14ac:dyDescent="0.25">
      <c r="B65" s="3"/>
      <c r="C65" s="3"/>
      <c r="D65" s="3"/>
      <c r="E65" s="4"/>
      <c r="F65" s="4"/>
      <c r="G65" s="22"/>
      <c r="H65" s="3"/>
      <c r="I65" s="3"/>
      <c r="J65" s="3"/>
      <c r="K65" s="3"/>
      <c r="L65" s="3"/>
      <c r="M65" s="3"/>
      <c r="N65" s="3"/>
    </row>
    <row r="66" spans="2:14" ht="15" customHeight="1" x14ac:dyDescent="0.25">
      <c r="B66" s="3"/>
      <c r="C66" s="3"/>
      <c r="D66" s="3"/>
      <c r="E66" s="4"/>
      <c r="F66" s="4"/>
      <c r="G66" s="22"/>
      <c r="H66" s="3"/>
      <c r="I66" s="3"/>
      <c r="J66" s="3"/>
      <c r="K66" s="3"/>
      <c r="L66" s="3"/>
      <c r="M66" s="3"/>
      <c r="N66" s="3"/>
    </row>
    <row r="67" spans="2:14" ht="15.75" customHeight="1" x14ac:dyDescent="0.25">
      <c r="B67" s="3"/>
      <c r="C67" s="3"/>
      <c r="D67" s="3"/>
      <c r="E67" s="4"/>
      <c r="F67" s="4"/>
      <c r="G67" s="22"/>
      <c r="H67" s="3"/>
      <c r="I67" s="3"/>
      <c r="J67" s="3"/>
      <c r="K67" s="3"/>
      <c r="L67" s="3"/>
      <c r="M67" s="3"/>
      <c r="N67" s="3"/>
    </row>
    <row r="68" spans="2:14" ht="15" customHeight="1" x14ac:dyDescent="0.25">
      <c r="B68" s="3"/>
      <c r="C68" s="3"/>
      <c r="D68" s="3"/>
      <c r="E68" s="4"/>
      <c r="F68" s="4"/>
      <c r="G68" s="22"/>
      <c r="H68" s="3"/>
      <c r="I68" s="3"/>
      <c r="J68" s="3"/>
      <c r="K68" s="3"/>
      <c r="L68" s="3"/>
      <c r="M68" s="3"/>
      <c r="N68" s="3"/>
    </row>
    <row r="69" spans="2:14" ht="15.75" customHeight="1" x14ac:dyDescent="0.25">
      <c r="B69" s="3"/>
      <c r="C69" s="3"/>
      <c r="D69" s="3"/>
      <c r="E69" s="4"/>
      <c r="F69" s="4"/>
      <c r="G69" s="22"/>
      <c r="H69" s="3"/>
      <c r="I69" s="3"/>
      <c r="J69" s="3"/>
      <c r="K69" s="3"/>
      <c r="L69" s="3"/>
      <c r="M69" s="3"/>
      <c r="N69" s="3"/>
    </row>
    <row r="70" spans="2:14" ht="15" customHeight="1" x14ac:dyDescent="0.25">
      <c r="B70" s="3"/>
      <c r="C70" s="3"/>
      <c r="D70" s="3"/>
      <c r="E70" s="4"/>
      <c r="F70" s="4"/>
      <c r="G70" s="22"/>
      <c r="H70" s="3"/>
      <c r="I70" s="3"/>
      <c r="J70" s="3"/>
      <c r="K70" s="3"/>
      <c r="L70" s="3"/>
      <c r="M70" s="3"/>
      <c r="N70" s="3"/>
    </row>
    <row r="71" spans="2:14" ht="15.75" customHeight="1" x14ac:dyDescent="0.25">
      <c r="B71" s="3"/>
      <c r="C71" s="3"/>
      <c r="D71" s="3"/>
      <c r="E71" s="4"/>
      <c r="F71" s="4"/>
      <c r="G71" s="22"/>
      <c r="H71" s="3"/>
      <c r="I71" s="3"/>
      <c r="J71" s="3"/>
      <c r="K71" s="3"/>
      <c r="L71" s="3"/>
      <c r="M71" s="3"/>
      <c r="N71" s="3"/>
    </row>
    <row r="72" spans="2:14" ht="15" customHeight="1" x14ac:dyDescent="0.25">
      <c r="B72" s="3"/>
      <c r="C72" s="3"/>
      <c r="D72" s="3"/>
      <c r="E72" s="4"/>
      <c r="F72" s="4"/>
      <c r="G72" s="22"/>
      <c r="H72" s="3"/>
      <c r="I72" s="3"/>
      <c r="J72" s="3"/>
      <c r="K72" s="3"/>
      <c r="L72" s="3"/>
      <c r="M72" s="3"/>
      <c r="N72" s="3"/>
    </row>
    <row r="73" spans="2:14" ht="15.75" customHeight="1" x14ac:dyDescent="0.25">
      <c r="B73" s="3"/>
      <c r="C73" s="3"/>
      <c r="D73" s="3"/>
      <c r="E73" s="4"/>
      <c r="F73" s="4"/>
      <c r="G73" s="22"/>
      <c r="H73" s="3"/>
      <c r="I73" s="3"/>
      <c r="J73" s="3"/>
      <c r="K73" s="3"/>
      <c r="L73" s="3"/>
      <c r="M73" s="3"/>
      <c r="N73" s="3"/>
    </row>
    <row r="74" spans="2:14" ht="15" customHeight="1" x14ac:dyDescent="0.25">
      <c r="B74" s="3"/>
      <c r="C74" s="3"/>
      <c r="D74" s="3"/>
      <c r="E74" s="4"/>
      <c r="F74" s="4"/>
      <c r="G74" s="22"/>
      <c r="H74" s="3"/>
      <c r="I74" s="3"/>
      <c r="J74" s="3"/>
      <c r="K74" s="3"/>
      <c r="L74" s="3"/>
      <c r="M74" s="3"/>
      <c r="N74" s="3"/>
    </row>
    <row r="75" spans="2:14" ht="15.75" customHeight="1" x14ac:dyDescent="0.25">
      <c r="B75" s="3"/>
      <c r="C75" s="3"/>
      <c r="D75" s="3"/>
      <c r="E75" s="4"/>
      <c r="F75" s="4"/>
      <c r="G75" s="22"/>
      <c r="H75" s="3"/>
      <c r="I75" s="3"/>
      <c r="J75" s="3"/>
      <c r="K75" s="3"/>
      <c r="L75" s="3"/>
      <c r="M75" s="3"/>
      <c r="N75" s="3"/>
    </row>
    <row r="76" spans="2:14" ht="15" customHeight="1" x14ac:dyDescent="0.25">
      <c r="B76" s="3"/>
      <c r="C76" s="3"/>
      <c r="D76" s="3"/>
      <c r="E76" s="4"/>
      <c r="F76" s="4"/>
      <c r="G76" s="22"/>
      <c r="H76" s="3"/>
      <c r="I76" s="3"/>
      <c r="J76" s="3"/>
      <c r="K76" s="3"/>
      <c r="L76" s="3"/>
      <c r="M76" s="3"/>
      <c r="N76" s="3"/>
    </row>
    <row r="77" spans="2:14" ht="15.75" customHeight="1" x14ac:dyDescent="0.25">
      <c r="B77" s="3"/>
      <c r="C77" s="3"/>
      <c r="D77" s="3"/>
      <c r="E77" s="4"/>
      <c r="F77" s="4"/>
      <c r="G77" s="22"/>
      <c r="H77" s="3"/>
      <c r="I77" s="3"/>
      <c r="J77" s="3"/>
      <c r="K77" s="3"/>
      <c r="L77" s="3"/>
      <c r="M77" s="3"/>
      <c r="N77" s="3"/>
    </row>
    <row r="78" spans="2:14" x14ac:dyDescent="0.25">
      <c r="B78" s="3"/>
      <c r="C78" s="3"/>
      <c r="D78" s="3"/>
      <c r="E78" s="4"/>
      <c r="F78" s="4"/>
      <c r="G78" s="22"/>
      <c r="H78" s="3"/>
      <c r="I78" s="3"/>
      <c r="J78" s="3"/>
      <c r="K78" s="3"/>
      <c r="L78" s="3"/>
      <c r="M78" s="3"/>
      <c r="N78" s="3"/>
    </row>
    <row r="79" spans="2:14" ht="15" customHeight="1" x14ac:dyDescent="0.25">
      <c r="B79" s="3"/>
      <c r="C79" s="3"/>
      <c r="D79" s="3"/>
      <c r="E79" s="4"/>
      <c r="F79" s="4"/>
      <c r="G79" s="22"/>
      <c r="H79" s="3"/>
      <c r="I79" s="3"/>
      <c r="J79" s="3"/>
      <c r="K79" s="3"/>
      <c r="L79" s="3"/>
      <c r="M79" s="3"/>
      <c r="N79" s="3"/>
    </row>
    <row r="80" spans="2:14" ht="15.75" customHeight="1" x14ac:dyDescent="0.25">
      <c r="B80" s="3"/>
      <c r="C80" s="3"/>
      <c r="D80" s="3"/>
      <c r="E80" s="4"/>
      <c r="F80" s="4"/>
      <c r="G80" s="22"/>
      <c r="H80" s="3"/>
      <c r="I80" s="3"/>
      <c r="J80" s="3"/>
      <c r="K80" s="3"/>
      <c r="L80" s="3"/>
      <c r="M80" s="3"/>
      <c r="N80" s="3"/>
    </row>
  </sheetData>
  <autoFilter ref="A6:L45" xr:uid="{00000000-0009-0000-0000-000002000000}">
    <filterColumn colId="1">
      <filters>
        <filter val="Apple"/>
      </filters>
    </filterColumn>
  </autoFilter>
  <sortState ref="B1:K72">
    <sortCondition ref="B1:B72"/>
    <sortCondition ref="C1:C72"/>
  </sortState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baseColWidth="10" defaultRowHeight="15" x14ac:dyDescent="0.25"/>
  <cols>
    <col min="1" max="1" width="14.5703125" bestFit="1" customWidth="1"/>
    <col min="2" max="2" width="19.5703125" bestFit="1" customWidth="1"/>
  </cols>
  <sheetData>
    <row r="1" spans="1:2" ht="37.5" customHeight="1" x14ac:dyDescent="0.25">
      <c r="A1" s="20" t="s">
        <v>31</v>
      </c>
      <c r="B1" s="20" t="s">
        <v>71</v>
      </c>
    </row>
    <row r="2" spans="1:2" x14ac:dyDescent="0.25">
      <c r="A2" t="s">
        <v>28</v>
      </c>
      <c r="B2" s="3" t="s">
        <v>72</v>
      </c>
    </row>
    <row r="3" spans="1:2" x14ac:dyDescent="0.25">
      <c r="A3" t="s">
        <v>0</v>
      </c>
      <c r="B3" s="3" t="s">
        <v>72</v>
      </c>
    </row>
    <row r="4" spans="1:2" x14ac:dyDescent="0.25">
      <c r="A4" t="s">
        <v>9</v>
      </c>
      <c r="B4" s="3" t="s">
        <v>109</v>
      </c>
    </row>
    <row r="5" spans="1:2" x14ac:dyDescent="0.25">
      <c r="A5" t="s">
        <v>30</v>
      </c>
      <c r="B5" s="3" t="s">
        <v>109</v>
      </c>
    </row>
    <row r="6" spans="1:2" x14ac:dyDescent="0.25">
      <c r="A6" t="s">
        <v>19</v>
      </c>
      <c r="B6" s="3" t="s">
        <v>73</v>
      </c>
    </row>
    <row r="7" spans="1:2" x14ac:dyDescent="0.25">
      <c r="A7" t="s">
        <v>88</v>
      </c>
      <c r="B7" s="3" t="s">
        <v>73</v>
      </c>
    </row>
    <row r="8" spans="1:2" x14ac:dyDescent="0.25">
      <c r="A8" s="3" t="s">
        <v>90</v>
      </c>
      <c r="B8" s="3" t="s">
        <v>73</v>
      </c>
    </row>
    <row r="9" spans="1:2" x14ac:dyDescent="0.25">
      <c r="A9" s="3" t="s">
        <v>25</v>
      </c>
      <c r="B9" s="29" t="s">
        <v>72</v>
      </c>
    </row>
    <row r="10" spans="1:2" x14ac:dyDescent="0.25">
      <c r="A10" s="3" t="s">
        <v>21</v>
      </c>
      <c r="B10" s="29" t="s">
        <v>73</v>
      </c>
    </row>
    <row r="11" spans="1:2" x14ac:dyDescent="0.25">
      <c r="A11" s="3" t="s">
        <v>23</v>
      </c>
      <c r="B11" s="29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Ventes 2017</vt:lpstr>
      <vt:lpstr>Annee 2017</vt:lpstr>
      <vt:lpstr>Calcul de prix</vt:lpstr>
      <vt:lpstr>Marques</vt:lpstr>
      <vt:lpstr>'Calcul de prix'!Extraire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Manuelle</cp:lastModifiedBy>
  <cp:lastPrinted>2017-12-15T14:35:17Z</cp:lastPrinted>
  <dcterms:created xsi:type="dcterms:W3CDTF">2017-09-27T07:46:48Z</dcterms:created>
  <dcterms:modified xsi:type="dcterms:W3CDTF">2018-01-23T10:07:22Z</dcterms:modified>
</cp:coreProperties>
</file>