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240" windowHeight="12375"/>
  </bookViews>
  <sheets>
    <sheet name="Visites juillet" sheetId="1" r:id="rId1"/>
    <sheet name="Visites juin" sheetId="5" r:id="rId2"/>
    <sheet name="Statistiques juin" sheetId="3" r:id="rId3"/>
    <sheet name="Statistiques mars - mai" sheetId="4" r:id="rId4"/>
  </sheets>
  <definedNames>
    <definedName name="_xlnm.Print_Titles" localSheetId="0">'Visites juillet'!$A:$A</definedName>
    <definedName name="_xlnm.Print_Titles" localSheetId="1">'Visites juin'!$A:$A</definedName>
  </definedNames>
  <calcPr calcId="181029"/>
</workbook>
</file>

<file path=xl/calcChain.xml><?xml version="1.0" encoding="utf-8"?>
<calcChain xmlns="http://schemas.openxmlformats.org/spreadsheetml/2006/main">
  <c r="C4" i="3"/>
  <c r="C3"/>
  <c r="B4"/>
  <c r="B3"/>
  <c r="H31" i="1"/>
  <c r="H3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10"/>
  <c r="I11"/>
  <c r="L11" s="1"/>
  <c r="I12"/>
  <c r="I13"/>
  <c r="L13" s="1"/>
  <c r="I14"/>
  <c r="I15"/>
  <c r="L15" s="1"/>
  <c r="I16"/>
  <c r="I17"/>
  <c r="L17" s="1"/>
  <c r="I18"/>
  <c r="I19"/>
  <c r="L19" s="1"/>
  <c r="I20"/>
  <c r="I21"/>
  <c r="L21" s="1"/>
  <c r="I22"/>
  <c r="I23"/>
  <c r="L23" s="1"/>
  <c r="I24"/>
  <c r="I25"/>
  <c r="L25" s="1"/>
  <c r="I26"/>
  <c r="I27"/>
  <c r="L27" s="1"/>
  <c r="I28"/>
  <c r="I10"/>
  <c r="L10" s="1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10"/>
  <c r="L28" l="1"/>
  <c r="L26"/>
  <c r="L24"/>
  <c r="L22"/>
  <c r="L20"/>
  <c r="L18"/>
  <c r="L16"/>
  <c r="L14"/>
  <c r="L12"/>
  <c r="L31"/>
  <c r="L30"/>
  <c r="G3" i="5"/>
  <c r="G4"/>
  <c r="G5"/>
  <c r="G6"/>
  <c r="G7"/>
  <c r="G8"/>
  <c r="G9"/>
  <c r="G10"/>
  <c r="G11"/>
  <c r="G12"/>
  <c r="G13"/>
  <c r="G14"/>
  <c r="G15"/>
  <c r="G16"/>
  <c r="G17"/>
  <c r="G18"/>
  <c r="G19"/>
  <c r="H11" i="1" l="1"/>
  <c r="H12"/>
  <c r="H13"/>
  <c r="H14"/>
  <c r="H15"/>
  <c r="H16"/>
  <c r="H17"/>
  <c r="H18"/>
  <c r="H19"/>
  <c r="H20"/>
  <c r="H21"/>
  <c r="H22"/>
  <c r="H23"/>
  <c r="H24"/>
  <c r="H25"/>
  <c r="H26"/>
  <c r="H27"/>
  <c r="H28"/>
  <c r="H10"/>
</calcChain>
</file>

<file path=xl/sharedStrings.xml><?xml version="1.0" encoding="utf-8"?>
<sst xmlns="http://schemas.openxmlformats.org/spreadsheetml/2006/main" count="138" uniqueCount="60">
  <si>
    <t>6P Belvédère</t>
  </si>
  <si>
    <t>Lausanne</t>
  </si>
  <si>
    <t>8P Montriond</t>
  </si>
  <si>
    <t>Abbaye des Grenadiers</t>
  </si>
  <si>
    <t>Pêcheurs de Vidy</t>
  </si>
  <si>
    <t>Amis Gymnastes</t>
  </si>
  <si>
    <t>Corps de musique</t>
  </si>
  <si>
    <t>Montreux</t>
  </si>
  <si>
    <t>Scoutisme Vaudois</t>
  </si>
  <si>
    <t>Morges</t>
  </si>
  <si>
    <t>Maison des jeunes de Chailly</t>
  </si>
  <si>
    <t>5P Vallée de la Jeunesse</t>
  </si>
  <si>
    <t>8P Jolimont</t>
  </si>
  <si>
    <t>Prilly</t>
  </si>
  <si>
    <t>7P Arnold Reymond</t>
  </si>
  <si>
    <t>Pully</t>
  </si>
  <si>
    <t>3P Collège principal</t>
  </si>
  <si>
    <t>6P Beausobre</t>
  </si>
  <si>
    <t>Club d'échecs</t>
  </si>
  <si>
    <t>Villeneuve</t>
  </si>
  <si>
    <t>Association des jeunes gymnastes</t>
  </si>
  <si>
    <t>Echallens</t>
  </si>
  <si>
    <t>5P Collèges des 3 sapins</t>
  </si>
  <si>
    <t>Fanfare du Jorat</t>
  </si>
  <si>
    <t>Mézières</t>
  </si>
  <si>
    <t>Scouts de Sauvablin</t>
  </si>
  <si>
    <t>Scouts de Montbenon</t>
  </si>
  <si>
    <t>Nombre enfants</t>
  </si>
  <si>
    <t>Nombre adultes</t>
  </si>
  <si>
    <t>Lieu</t>
  </si>
  <si>
    <t>Date de la visite</t>
  </si>
  <si>
    <t>Date statistiques</t>
  </si>
  <si>
    <t>Nombre jours avant la visite</t>
  </si>
  <si>
    <t>Ecoles</t>
  </si>
  <si>
    <t>Montant total</t>
  </si>
  <si>
    <t>Montant  enfants</t>
  </si>
  <si>
    <t>Montant adultes</t>
  </si>
  <si>
    <t>Montant  accompagnants</t>
  </si>
  <si>
    <t>Total visiteurs</t>
  </si>
  <si>
    <t>CA juin</t>
  </si>
  <si>
    <t>Nombre de visiteurs avril</t>
  </si>
  <si>
    <t>CA avril</t>
  </si>
  <si>
    <t>Nombre de visiteurs mai</t>
  </si>
  <si>
    <t>CA mai</t>
  </si>
  <si>
    <t>Catégorie</t>
  </si>
  <si>
    <t>Associations</t>
  </si>
  <si>
    <t>Nom du groupe</t>
  </si>
  <si>
    <t>Visites juin</t>
  </si>
  <si>
    <t>Nombre de visiteurs mars</t>
  </si>
  <si>
    <t>CA mars</t>
  </si>
  <si>
    <t>Nombre de groupes</t>
  </si>
  <si>
    <t>Réduction école</t>
  </si>
  <si>
    <t>Moyenne visiteurs</t>
  </si>
  <si>
    <t xml:space="preserve">CA total </t>
  </si>
  <si>
    <t>CA moyen</t>
  </si>
  <si>
    <t>Adultes</t>
  </si>
  <si>
    <t>Enfants</t>
  </si>
  <si>
    <t>Réduction adultes</t>
  </si>
  <si>
    <t>à partir de</t>
  </si>
  <si>
    <t>enfants</t>
  </si>
</sst>
</file>

<file path=xl/styles.xml><?xml version="1.0" encoding="utf-8"?>
<styleSheet xmlns="http://schemas.openxmlformats.org/spreadsheetml/2006/main">
  <numFmts count="3">
    <numFmt numFmtId="164" formatCode="_ &quot;SFr.&quot;\ * #,##0.00_ ;_ &quot;SFr.&quot;\ * \-#,##0.00_ ;_ &quot;SFr.&quot;\ * &quot;-&quot;??_ ;_ @_ "/>
    <numFmt numFmtId="165" formatCode="_ [$€-2]\ * #,##0.00_ ;_ [$€-2]\ * \-#,##0.00_ ;_ [$€-2]\ * &quot;-&quot;??_ "/>
    <numFmt numFmtId="166" formatCode="_ [$CHF]\ * #,##0.00_ ;_ [$CHF]\ * \-#,##0.00_ ;_ [$CHF]\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4" fillId="2" borderId="0"/>
    <xf numFmtId="164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14" fontId="6" fillId="3" borderId="1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</cellXfs>
  <cellStyles count="10">
    <cellStyle name="Euro" xfId="8"/>
    <cellStyle name="Monétaire 2" xfId="4"/>
    <cellStyle name="Normal" xfId="0" builtinId="0"/>
    <cellStyle name="Normal 2" xfId="5"/>
    <cellStyle name="Normal 2 2" xfId="7"/>
    <cellStyle name="Normal 3" xfId="2"/>
    <cellStyle name="Normal 4" xfId="1"/>
    <cellStyle name="Pourcentage 2" xfId="6"/>
    <cellStyle name="Pourcentage 3" xfId="9"/>
    <cellStyle name="Titre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H"/>
  <c:style val="7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dk1"/>
                </a:solidFill>
                <a:latin typeface="+mn-lt"/>
                <a:ea typeface="+mn-ea"/>
                <a:cs typeface="+mn-cs"/>
              </a:rPr>
              <a:t>CA pour les écoles et les associations</a:t>
            </a:r>
            <a:endParaRPr lang="en-US" b="1"/>
          </a:p>
        </c:rich>
      </c:tx>
      <c:layout/>
      <c:spPr>
        <a:gradFill rotWithShape="1">
          <a:gsLst>
            <a:gs pos="0">
              <a:schemeClr val="accent5">
                <a:tint val="50000"/>
                <a:satMod val="300000"/>
              </a:schemeClr>
            </a:gs>
            <a:gs pos="35000">
              <a:schemeClr val="accent5">
                <a:tint val="37000"/>
                <a:satMod val="300000"/>
              </a:schemeClr>
            </a:gs>
            <a:gs pos="100000">
              <a:schemeClr val="accent5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5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'Statistiques mars - mai'!$A$3</c:f>
              <c:strCache>
                <c:ptCount val="1"/>
                <c:pt idx="0">
                  <c:v>Ecoles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  <a:sp3d/>
          </c:spPr>
          <c:cat>
            <c:strRef>
              <c:f>('Statistiques mars - mai'!$C$2,'Statistiques mars - mai'!$E$2,'Statistiques mars - mai'!$G$2)</c:f>
              <c:strCache>
                <c:ptCount val="3"/>
                <c:pt idx="0">
                  <c:v>CA mars</c:v>
                </c:pt>
                <c:pt idx="1">
                  <c:v>CA avril</c:v>
                </c:pt>
                <c:pt idx="2">
                  <c:v>CA mai</c:v>
                </c:pt>
              </c:strCache>
            </c:strRef>
          </c:cat>
          <c:val>
            <c:numRef>
              <c:f>('Statistiques mars - mai'!$C$3,'Statistiques mars - mai'!$E$3,'Statistiques mars - mai'!$G$3)</c:f>
              <c:numCache>
                <c:formatCode>_ [$CHF]\ * #,##0.00_ ;_ [$CHF]\ * \-#,##0.00_ ;_ [$CHF]\ * "-"??_ ;_ @_ </c:formatCode>
                <c:ptCount val="3"/>
                <c:pt idx="0">
                  <c:v>850</c:v>
                </c:pt>
                <c:pt idx="1">
                  <c:v>3190</c:v>
                </c:pt>
                <c:pt idx="2">
                  <c:v>1690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D0-4F8F-951E-CBF1135E26D0}"/>
            </c:ext>
          </c:extLst>
        </c:ser>
        <c:ser>
          <c:idx val="1"/>
          <c:order val="1"/>
          <c:tx>
            <c:strRef>
              <c:f>'Statistiques mars - mai'!$A$4</c:f>
              <c:strCache>
                <c:ptCount val="1"/>
                <c:pt idx="0">
                  <c:v>Associations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  <a:sp3d/>
          </c:spPr>
          <c:cat>
            <c:strRef>
              <c:f>('Statistiques mars - mai'!$C$2,'Statistiques mars - mai'!$E$2,'Statistiques mars - mai'!$G$2)</c:f>
              <c:strCache>
                <c:ptCount val="3"/>
                <c:pt idx="0">
                  <c:v>CA mars</c:v>
                </c:pt>
                <c:pt idx="1">
                  <c:v>CA avril</c:v>
                </c:pt>
                <c:pt idx="2">
                  <c:v>CA mai</c:v>
                </c:pt>
              </c:strCache>
            </c:strRef>
          </c:cat>
          <c:val>
            <c:numRef>
              <c:f>('Statistiques mars - mai'!$C$4,'Statistiques mars - mai'!$E$4,'Statistiques mars - mai'!$G$4)</c:f>
              <c:numCache>
                <c:formatCode>_ [$CHF]\ * #,##0.00_ ;_ [$CHF]\ * \-#,##0.00_ ;_ [$CHF]\ * "-"??_ ;_ @_ </c:formatCode>
                <c:ptCount val="3"/>
                <c:pt idx="0">
                  <c:v>1860</c:v>
                </c:pt>
                <c:pt idx="1">
                  <c:v>6500</c:v>
                </c:pt>
                <c:pt idx="2">
                  <c:v>3970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8D0-4F8F-951E-CBF1135E26D0}"/>
            </c:ext>
          </c:extLst>
        </c:ser>
        <c:dLbls/>
        <c:shape val="box"/>
        <c:axId val="91871488"/>
        <c:axId val="91492352"/>
        <c:axId val="0"/>
      </c:bar3DChart>
      <c:catAx>
        <c:axId val="9187148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492352"/>
        <c:crosses val="autoZero"/>
        <c:auto val="1"/>
        <c:lblAlgn val="ctr"/>
        <c:lblOffset val="100"/>
      </c:catAx>
      <c:valAx>
        <c:axId val="914923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CHF]\ * #,##0.00_ ;_ [$CHF]\ * \-#,##0.00_ ;_ [$CHF]\ * &quot;-&quot;??_ ;_ @_ 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187148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753716</xdr:colOff>
      <xdr:row>5</xdr:row>
      <xdr:rowOff>160682</xdr:rowOff>
    </xdr:from>
    <xdr:to>
      <xdr:col>6</xdr:col>
      <xdr:colOff>1085022</xdr:colOff>
      <xdr:row>27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D4C48347-546F-4A3D-AF08-1230901B37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tabSelected="1" zoomScaleNormal="100" workbookViewId="0"/>
  </sheetViews>
  <sheetFormatPr baseColWidth="10" defaultColWidth="11.42578125" defaultRowHeight="15"/>
  <cols>
    <col min="1" max="1" width="28.5703125" style="1" bestFit="1" customWidth="1"/>
    <col min="2" max="2" width="10.7109375" style="1" bestFit="1" customWidth="1"/>
    <col min="3" max="3" width="12" style="1" customWidth="1"/>
    <col min="4" max="4" width="17.42578125" style="3" customWidth="1"/>
    <col min="5" max="5" width="13.85546875" style="3" customWidth="1"/>
    <col min="6" max="6" width="14.7109375" style="3" customWidth="1"/>
    <col min="7" max="7" width="14.42578125" style="3" customWidth="1"/>
    <col min="8" max="8" width="14.7109375" style="3" customWidth="1"/>
    <col min="9" max="9" width="18.7109375" style="1" customWidth="1"/>
    <col min="10" max="10" width="19.140625" style="1" customWidth="1"/>
    <col min="11" max="11" width="27.140625" style="1" bestFit="1" customWidth="1"/>
    <col min="12" max="12" width="22.140625" style="1" customWidth="1"/>
    <col min="13" max="16384" width="11.42578125" style="1"/>
  </cols>
  <sheetData>
    <row r="1" spans="1:12">
      <c r="D1" s="10"/>
      <c r="E1" s="5"/>
      <c r="H1" s="6"/>
    </row>
    <row r="2" spans="1:12" ht="20.100000000000001" customHeight="1">
      <c r="D2" s="10"/>
      <c r="E2" s="10"/>
      <c r="H2" s="6"/>
      <c r="I2" s="15" t="s">
        <v>56</v>
      </c>
      <c r="J2" s="15" t="s">
        <v>33</v>
      </c>
      <c r="K2" s="23">
        <v>9</v>
      </c>
    </row>
    <row r="3" spans="1:12" ht="20.100000000000001" customHeight="1">
      <c r="A3" s="5"/>
      <c r="B3" s="5"/>
      <c r="C3" s="5"/>
      <c r="D3" s="10"/>
      <c r="E3" s="10"/>
      <c r="H3" s="14"/>
      <c r="I3" s="15" t="s">
        <v>56</v>
      </c>
      <c r="J3" s="15" t="s">
        <v>45</v>
      </c>
      <c r="K3" s="23">
        <v>14</v>
      </c>
    </row>
    <row r="4" spans="1:12" ht="20.100000000000001" customHeight="1">
      <c r="I4" s="15" t="s">
        <v>55</v>
      </c>
      <c r="J4" s="15"/>
      <c r="K4" s="23">
        <v>18</v>
      </c>
    </row>
    <row r="5" spans="1:12" ht="20.100000000000001" customHeight="1">
      <c r="I5" s="15" t="s">
        <v>57</v>
      </c>
      <c r="J5" s="15"/>
      <c r="K5" s="23">
        <v>4</v>
      </c>
    </row>
    <row r="6" spans="1:12" ht="20.100000000000001" customHeight="1">
      <c r="A6" s="5"/>
      <c r="B6" s="5"/>
      <c r="C6" s="5"/>
      <c r="D6" s="10"/>
      <c r="E6" s="10"/>
      <c r="I6" s="15" t="s">
        <v>58</v>
      </c>
      <c r="J6" s="16">
        <v>20</v>
      </c>
      <c r="K6" s="26" t="s">
        <v>59</v>
      </c>
      <c r="L6"/>
    </row>
    <row r="7" spans="1:12" ht="20.100000000000001" customHeight="1">
      <c r="C7" s="5"/>
      <c r="D7" s="15" t="s">
        <v>31</v>
      </c>
      <c r="E7" s="22">
        <v>43647</v>
      </c>
      <c r="I7"/>
      <c r="J7"/>
      <c r="K7"/>
      <c r="L7"/>
    </row>
    <row r="9" spans="1:12" ht="39" customHeight="1">
      <c r="A9" s="15" t="s">
        <v>46</v>
      </c>
      <c r="B9" s="15" t="s">
        <v>29</v>
      </c>
      <c r="C9" s="15" t="s">
        <v>44</v>
      </c>
      <c r="D9" s="16" t="s">
        <v>30</v>
      </c>
      <c r="E9" s="17" t="s">
        <v>32</v>
      </c>
      <c r="F9" s="17" t="s">
        <v>27</v>
      </c>
      <c r="G9" s="17" t="s">
        <v>28</v>
      </c>
      <c r="H9" s="17" t="s">
        <v>38</v>
      </c>
      <c r="I9" s="17" t="s">
        <v>35</v>
      </c>
      <c r="J9" s="17" t="s">
        <v>36</v>
      </c>
      <c r="K9" s="17" t="s">
        <v>51</v>
      </c>
      <c r="L9" s="17" t="s">
        <v>34</v>
      </c>
    </row>
    <row r="10" spans="1:12">
      <c r="A10" s="11" t="s">
        <v>0</v>
      </c>
      <c r="B10" s="11" t="s">
        <v>1</v>
      </c>
      <c r="C10" s="11" t="s">
        <v>33</v>
      </c>
      <c r="D10" s="12">
        <v>43661</v>
      </c>
      <c r="E10" s="25">
        <f>D10-$E$7</f>
        <v>14</v>
      </c>
      <c r="F10" s="13">
        <v>18</v>
      </c>
      <c r="G10" s="7">
        <v>2</v>
      </c>
      <c r="H10" s="13">
        <f t="shared" ref="H10:H28" si="0">SUM(F10:G10)</f>
        <v>20</v>
      </c>
      <c r="I10" s="8">
        <f t="shared" ref="I10:I28" si="1">IF(C10=$J$2,F10*$K$2,F10*$K$3)</f>
        <v>162</v>
      </c>
      <c r="J10" s="8">
        <f t="shared" ref="J10:J28" si="2">G10*$K$4</f>
        <v>36</v>
      </c>
      <c r="K10" s="8">
        <f t="shared" ref="K10:K28" si="3">IF(AND(C10=$J$2,F10&gt;=$J$6),G10*$J$5,0)</f>
        <v>0</v>
      </c>
      <c r="L10" s="8">
        <f>FLOOR(I10+J10-K10,10)</f>
        <v>190</v>
      </c>
    </row>
    <row r="11" spans="1:12">
      <c r="A11" s="11" t="s">
        <v>2</v>
      </c>
      <c r="B11" s="11" t="s">
        <v>1</v>
      </c>
      <c r="C11" s="11" t="s">
        <v>33</v>
      </c>
      <c r="D11" s="12">
        <v>43668</v>
      </c>
      <c r="E11" s="25">
        <f t="shared" ref="E11:E28" si="4">D11-$E$7</f>
        <v>21</v>
      </c>
      <c r="F11" s="13">
        <v>22</v>
      </c>
      <c r="G11" s="7">
        <v>3</v>
      </c>
      <c r="H11" s="13">
        <f t="shared" si="0"/>
        <v>25</v>
      </c>
      <c r="I11" s="8">
        <f t="shared" si="1"/>
        <v>198</v>
      </c>
      <c r="J11" s="8">
        <f t="shared" si="2"/>
        <v>54</v>
      </c>
      <c r="K11" s="8">
        <f t="shared" si="3"/>
        <v>0</v>
      </c>
      <c r="L11" s="8">
        <f t="shared" ref="L11:L28" si="5">FLOOR(I11+J11-K11,10)</f>
        <v>250</v>
      </c>
    </row>
    <row r="12" spans="1:12">
      <c r="A12" s="11" t="s">
        <v>3</v>
      </c>
      <c r="B12" s="11" t="s">
        <v>1</v>
      </c>
      <c r="C12" s="11" t="s">
        <v>45</v>
      </c>
      <c r="D12" s="12">
        <v>43649</v>
      </c>
      <c r="E12" s="25">
        <f t="shared" si="4"/>
        <v>2</v>
      </c>
      <c r="F12" s="7">
        <v>0</v>
      </c>
      <c r="G12" s="13">
        <v>28</v>
      </c>
      <c r="H12" s="13">
        <f t="shared" si="0"/>
        <v>28</v>
      </c>
      <c r="I12" s="8">
        <f t="shared" si="1"/>
        <v>0</v>
      </c>
      <c r="J12" s="8">
        <f t="shared" si="2"/>
        <v>504</v>
      </c>
      <c r="K12" s="8">
        <f t="shared" si="3"/>
        <v>0</v>
      </c>
      <c r="L12" s="8">
        <f t="shared" si="5"/>
        <v>500</v>
      </c>
    </row>
    <row r="13" spans="1:12">
      <c r="A13" s="11" t="s">
        <v>4</v>
      </c>
      <c r="B13" s="11" t="s">
        <v>1</v>
      </c>
      <c r="C13" s="11" t="s">
        <v>45</v>
      </c>
      <c r="D13" s="12">
        <v>43649</v>
      </c>
      <c r="E13" s="25">
        <f t="shared" si="4"/>
        <v>2</v>
      </c>
      <c r="F13" s="13">
        <v>0</v>
      </c>
      <c r="G13" s="13">
        <v>38</v>
      </c>
      <c r="H13" s="13">
        <f t="shared" si="0"/>
        <v>38</v>
      </c>
      <c r="I13" s="8">
        <f t="shared" si="1"/>
        <v>0</v>
      </c>
      <c r="J13" s="8">
        <f t="shared" si="2"/>
        <v>684</v>
      </c>
      <c r="K13" s="8">
        <f t="shared" si="3"/>
        <v>0</v>
      </c>
      <c r="L13" s="8">
        <f t="shared" si="5"/>
        <v>680</v>
      </c>
    </row>
    <row r="14" spans="1:12">
      <c r="A14" s="11" t="s">
        <v>5</v>
      </c>
      <c r="B14" s="11" t="s">
        <v>1</v>
      </c>
      <c r="C14" s="11" t="s">
        <v>45</v>
      </c>
      <c r="D14" s="12">
        <v>43667</v>
      </c>
      <c r="E14" s="25">
        <f t="shared" si="4"/>
        <v>20</v>
      </c>
      <c r="F14" s="13">
        <v>0</v>
      </c>
      <c r="G14" s="13">
        <v>24</v>
      </c>
      <c r="H14" s="13">
        <f t="shared" si="0"/>
        <v>24</v>
      </c>
      <c r="I14" s="8">
        <f t="shared" si="1"/>
        <v>0</v>
      </c>
      <c r="J14" s="8">
        <f t="shared" si="2"/>
        <v>432</v>
      </c>
      <c r="K14" s="8">
        <f t="shared" si="3"/>
        <v>0</v>
      </c>
      <c r="L14" s="8">
        <f t="shared" si="5"/>
        <v>430</v>
      </c>
    </row>
    <row r="15" spans="1:12">
      <c r="A15" s="11" t="s">
        <v>6</v>
      </c>
      <c r="B15" s="11" t="s">
        <v>7</v>
      </c>
      <c r="C15" s="11" t="s">
        <v>45</v>
      </c>
      <c r="D15" s="12">
        <v>43661</v>
      </c>
      <c r="E15" s="25">
        <f t="shared" si="4"/>
        <v>14</v>
      </c>
      <c r="F15" s="13">
        <v>0</v>
      </c>
      <c r="G15" s="13">
        <v>28</v>
      </c>
      <c r="H15" s="13">
        <f t="shared" si="0"/>
        <v>28</v>
      </c>
      <c r="I15" s="8">
        <f t="shared" si="1"/>
        <v>0</v>
      </c>
      <c r="J15" s="8">
        <f t="shared" si="2"/>
        <v>504</v>
      </c>
      <c r="K15" s="8">
        <f t="shared" si="3"/>
        <v>0</v>
      </c>
      <c r="L15" s="8">
        <f t="shared" si="5"/>
        <v>500</v>
      </c>
    </row>
    <row r="16" spans="1:12">
      <c r="A16" s="11" t="s">
        <v>8</v>
      </c>
      <c r="B16" s="11" t="s">
        <v>9</v>
      </c>
      <c r="C16" s="11" t="s">
        <v>45</v>
      </c>
      <c r="D16" s="12">
        <v>43652</v>
      </c>
      <c r="E16" s="25">
        <f t="shared" si="4"/>
        <v>5</v>
      </c>
      <c r="F16" s="13">
        <v>12</v>
      </c>
      <c r="G16" s="13">
        <v>2</v>
      </c>
      <c r="H16" s="13">
        <f t="shared" si="0"/>
        <v>14</v>
      </c>
      <c r="I16" s="8">
        <f t="shared" si="1"/>
        <v>168</v>
      </c>
      <c r="J16" s="8">
        <f t="shared" si="2"/>
        <v>36</v>
      </c>
      <c r="K16" s="8">
        <f t="shared" si="3"/>
        <v>0</v>
      </c>
      <c r="L16" s="8">
        <f t="shared" si="5"/>
        <v>200</v>
      </c>
    </row>
    <row r="17" spans="1:12">
      <c r="A17" s="11" t="s">
        <v>10</v>
      </c>
      <c r="B17" s="11" t="s">
        <v>1</v>
      </c>
      <c r="C17" s="11" t="s">
        <v>45</v>
      </c>
      <c r="D17" s="12">
        <v>43671</v>
      </c>
      <c r="E17" s="25">
        <f t="shared" si="4"/>
        <v>24</v>
      </c>
      <c r="F17" s="13">
        <v>18</v>
      </c>
      <c r="G17" s="13">
        <v>4</v>
      </c>
      <c r="H17" s="13">
        <f t="shared" si="0"/>
        <v>22</v>
      </c>
      <c r="I17" s="8">
        <f t="shared" si="1"/>
        <v>252</v>
      </c>
      <c r="J17" s="8">
        <f t="shared" si="2"/>
        <v>72</v>
      </c>
      <c r="K17" s="8">
        <f t="shared" si="3"/>
        <v>0</v>
      </c>
      <c r="L17" s="8">
        <f t="shared" si="5"/>
        <v>320</v>
      </c>
    </row>
    <row r="18" spans="1:12">
      <c r="A18" s="11" t="s">
        <v>11</v>
      </c>
      <c r="B18" s="11" t="s">
        <v>1</v>
      </c>
      <c r="C18" s="11" t="s">
        <v>33</v>
      </c>
      <c r="D18" s="12">
        <v>43654</v>
      </c>
      <c r="E18" s="25">
        <f t="shared" si="4"/>
        <v>7</v>
      </c>
      <c r="F18" s="13">
        <v>21</v>
      </c>
      <c r="G18" s="13">
        <v>3</v>
      </c>
      <c r="H18" s="13">
        <f t="shared" si="0"/>
        <v>24</v>
      </c>
      <c r="I18" s="8">
        <f t="shared" si="1"/>
        <v>189</v>
      </c>
      <c r="J18" s="8">
        <f t="shared" si="2"/>
        <v>54</v>
      </c>
      <c r="K18" s="8">
        <f t="shared" si="3"/>
        <v>0</v>
      </c>
      <c r="L18" s="8">
        <f t="shared" si="5"/>
        <v>240</v>
      </c>
    </row>
    <row r="19" spans="1:12">
      <c r="A19" s="11" t="s">
        <v>12</v>
      </c>
      <c r="B19" s="11" t="s">
        <v>13</v>
      </c>
      <c r="C19" s="11" t="s">
        <v>33</v>
      </c>
      <c r="D19" s="12">
        <v>43661</v>
      </c>
      <c r="E19" s="25">
        <f t="shared" si="4"/>
        <v>14</v>
      </c>
      <c r="F19" s="13">
        <v>25</v>
      </c>
      <c r="G19" s="13">
        <v>3</v>
      </c>
      <c r="H19" s="13">
        <f t="shared" si="0"/>
        <v>28</v>
      </c>
      <c r="I19" s="8">
        <f t="shared" si="1"/>
        <v>225</v>
      </c>
      <c r="J19" s="8">
        <f t="shared" si="2"/>
        <v>54</v>
      </c>
      <c r="K19" s="8">
        <f t="shared" si="3"/>
        <v>0</v>
      </c>
      <c r="L19" s="8">
        <f t="shared" si="5"/>
        <v>270</v>
      </c>
    </row>
    <row r="20" spans="1:12">
      <c r="A20" s="11" t="s">
        <v>14</v>
      </c>
      <c r="B20" s="11" t="s">
        <v>15</v>
      </c>
      <c r="C20" s="11" t="s">
        <v>33</v>
      </c>
      <c r="D20" s="12">
        <v>43649</v>
      </c>
      <c r="E20" s="25">
        <f t="shared" si="4"/>
        <v>2</v>
      </c>
      <c r="F20" s="13">
        <v>17</v>
      </c>
      <c r="G20" s="13">
        <v>2</v>
      </c>
      <c r="H20" s="13">
        <f t="shared" si="0"/>
        <v>19</v>
      </c>
      <c r="I20" s="8">
        <f t="shared" si="1"/>
        <v>153</v>
      </c>
      <c r="J20" s="8">
        <f t="shared" si="2"/>
        <v>36</v>
      </c>
      <c r="K20" s="8">
        <f t="shared" si="3"/>
        <v>0</v>
      </c>
      <c r="L20" s="8">
        <f t="shared" si="5"/>
        <v>180</v>
      </c>
    </row>
    <row r="21" spans="1:12">
      <c r="A21" s="11" t="s">
        <v>16</v>
      </c>
      <c r="B21" s="11" t="s">
        <v>15</v>
      </c>
      <c r="C21" s="11" t="s">
        <v>33</v>
      </c>
      <c r="D21" s="12">
        <v>43662</v>
      </c>
      <c r="E21" s="25">
        <f t="shared" si="4"/>
        <v>15</v>
      </c>
      <c r="F21" s="13">
        <v>16</v>
      </c>
      <c r="G21" s="13">
        <v>3</v>
      </c>
      <c r="H21" s="13">
        <f t="shared" si="0"/>
        <v>19</v>
      </c>
      <c r="I21" s="8">
        <f t="shared" si="1"/>
        <v>144</v>
      </c>
      <c r="J21" s="8">
        <f t="shared" si="2"/>
        <v>54</v>
      </c>
      <c r="K21" s="8">
        <f t="shared" si="3"/>
        <v>0</v>
      </c>
      <c r="L21" s="8">
        <f t="shared" si="5"/>
        <v>190</v>
      </c>
    </row>
    <row r="22" spans="1:12">
      <c r="A22" s="11" t="s">
        <v>17</v>
      </c>
      <c r="B22" s="11" t="s">
        <v>9</v>
      </c>
      <c r="C22" s="11" t="s">
        <v>33</v>
      </c>
      <c r="D22" s="12">
        <v>43650</v>
      </c>
      <c r="E22" s="25">
        <f t="shared" si="4"/>
        <v>3</v>
      </c>
      <c r="F22" s="13">
        <v>21</v>
      </c>
      <c r="G22" s="13">
        <v>3</v>
      </c>
      <c r="H22" s="13">
        <f t="shared" si="0"/>
        <v>24</v>
      </c>
      <c r="I22" s="8">
        <f t="shared" si="1"/>
        <v>189</v>
      </c>
      <c r="J22" s="8">
        <f t="shared" si="2"/>
        <v>54</v>
      </c>
      <c r="K22" s="8">
        <f t="shared" si="3"/>
        <v>0</v>
      </c>
      <c r="L22" s="8">
        <f t="shared" si="5"/>
        <v>240</v>
      </c>
    </row>
    <row r="23" spans="1:12">
      <c r="A23" s="11" t="s">
        <v>18</v>
      </c>
      <c r="B23" s="11" t="s">
        <v>19</v>
      </c>
      <c r="C23" s="11" t="s">
        <v>45</v>
      </c>
      <c r="D23" s="12">
        <v>43657</v>
      </c>
      <c r="E23" s="25">
        <f t="shared" si="4"/>
        <v>10</v>
      </c>
      <c r="F23" s="13">
        <v>0</v>
      </c>
      <c r="G23" s="13">
        <v>18</v>
      </c>
      <c r="H23" s="13">
        <f t="shared" si="0"/>
        <v>18</v>
      </c>
      <c r="I23" s="8">
        <f t="shared" si="1"/>
        <v>0</v>
      </c>
      <c r="J23" s="8">
        <f t="shared" si="2"/>
        <v>324</v>
      </c>
      <c r="K23" s="8">
        <f t="shared" si="3"/>
        <v>0</v>
      </c>
      <c r="L23" s="8">
        <f t="shared" si="5"/>
        <v>320</v>
      </c>
    </row>
    <row r="24" spans="1:12">
      <c r="A24" s="11" t="s">
        <v>20</v>
      </c>
      <c r="B24" s="11" t="s">
        <v>21</v>
      </c>
      <c r="C24" s="11" t="s">
        <v>45</v>
      </c>
      <c r="D24" s="12">
        <v>43665</v>
      </c>
      <c r="E24" s="25">
        <f t="shared" si="4"/>
        <v>18</v>
      </c>
      <c r="F24" s="13">
        <v>15</v>
      </c>
      <c r="G24" s="7">
        <v>3</v>
      </c>
      <c r="H24" s="13">
        <f t="shared" si="0"/>
        <v>18</v>
      </c>
      <c r="I24" s="8">
        <f t="shared" si="1"/>
        <v>210</v>
      </c>
      <c r="J24" s="8">
        <f t="shared" si="2"/>
        <v>54</v>
      </c>
      <c r="K24" s="8">
        <f t="shared" si="3"/>
        <v>0</v>
      </c>
      <c r="L24" s="8">
        <f t="shared" si="5"/>
        <v>260</v>
      </c>
    </row>
    <row r="25" spans="1:12">
      <c r="A25" s="11" t="s">
        <v>22</v>
      </c>
      <c r="B25" s="11" t="s">
        <v>21</v>
      </c>
      <c r="C25" s="11" t="s">
        <v>33</v>
      </c>
      <c r="D25" s="12">
        <v>43667</v>
      </c>
      <c r="E25" s="25">
        <f t="shared" si="4"/>
        <v>20</v>
      </c>
      <c r="F25" s="13">
        <v>28</v>
      </c>
      <c r="G25" s="7">
        <v>4</v>
      </c>
      <c r="H25" s="13">
        <f t="shared" si="0"/>
        <v>32</v>
      </c>
      <c r="I25" s="8">
        <f t="shared" si="1"/>
        <v>252</v>
      </c>
      <c r="J25" s="8">
        <f t="shared" si="2"/>
        <v>72</v>
      </c>
      <c r="K25" s="8">
        <f t="shared" si="3"/>
        <v>0</v>
      </c>
      <c r="L25" s="8">
        <f t="shared" si="5"/>
        <v>320</v>
      </c>
    </row>
    <row r="26" spans="1:12">
      <c r="A26" s="11" t="s">
        <v>23</v>
      </c>
      <c r="B26" s="11" t="s">
        <v>24</v>
      </c>
      <c r="C26" s="11" t="s">
        <v>45</v>
      </c>
      <c r="D26" s="12">
        <v>43660</v>
      </c>
      <c r="E26" s="25">
        <f t="shared" si="4"/>
        <v>13</v>
      </c>
      <c r="F26" s="13">
        <v>3</v>
      </c>
      <c r="G26" s="13">
        <v>10</v>
      </c>
      <c r="H26" s="13">
        <f t="shared" si="0"/>
        <v>13</v>
      </c>
      <c r="I26" s="8">
        <f t="shared" si="1"/>
        <v>42</v>
      </c>
      <c r="J26" s="8">
        <f t="shared" si="2"/>
        <v>180</v>
      </c>
      <c r="K26" s="8">
        <f t="shared" si="3"/>
        <v>0</v>
      </c>
      <c r="L26" s="8">
        <f t="shared" si="5"/>
        <v>220</v>
      </c>
    </row>
    <row r="27" spans="1:12">
      <c r="A27" s="11" t="s">
        <v>25</v>
      </c>
      <c r="B27" s="11" t="s">
        <v>1</v>
      </c>
      <c r="C27" s="11" t="s">
        <v>45</v>
      </c>
      <c r="D27" s="12">
        <v>43675</v>
      </c>
      <c r="E27" s="25">
        <f t="shared" si="4"/>
        <v>28</v>
      </c>
      <c r="F27" s="13">
        <v>22</v>
      </c>
      <c r="G27" s="7">
        <v>3</v>
      </c>
      <c r="H27" s="13">
        <f t="shared" si="0"/>
        <v>25</v>
      </c>
      <c r="I27" s="8">
        <f t="shared" si="1"/>
        <v>308</v>
      </c>
      <c r="J27" s="8">
        <f t="shared" si="2"/>
        <v>54</v>
      </c>
      <c r="K27" s="8">
        <f t="shared" si="3"/>
        <v>0</v>
      </c>
      <c r="L27" s="8">
        <f t="shared" si="5"/>
        <v>360</v>
      </c>
    </row>
    <row r="28" spans="1:12">
      <c r="A28" s="11" t="s">
        <v>26</v>
      </c>
      <c r="B28" s="11" t="s">
        <v>1</v>
      </c>
      <c r="C28" s="11" t="s">
        <v>45</v>
      </c>
      <c r="D28" s="12">
        <v>43674</v>
      </c>
      <c r="E28" s="25">
        <f t="shared" si="4"/>
        <v>27</v>
      </c>
      <c r="F28" s="13">
        <v>12</v>
      </c>
      <c r="G28" s="7">
        <v>2</v>
      </c>
      <c r="H28" s="13">
        <f t="shared" si="0"/>
        <v>14</v>
      </c>
      <c r="I28" s="8">
        <f t="shared" si="1"/>
        <v>168</v>
      </c>
      <c r="J28" s="8">
        <f t="shared" si="2"/>
        <v>36</v>
      </c>
      <c r="K28" s="8">
        <f t="shared" si="3"/>
        <v>0</v>
      </c>
      <c r="L28" s="8">
        <f t="shared" si="5"/>
        <v>200</v>
      </c>
    </row>
    <row r="30" spans="1:12">
      <c r="E30" s="27" t="s">
        <v>38</v>
      </c>
      <c r="F30" s="28"/>
      <c r="G30" s="28"/>
      <c r="H30" s="30">
        <f>SUM(H10:H28)</f>
        <v>433</v>
      </c>
      <c r="K30" s="15" t="s">
        <v>53</v>
      </c>
      <c r="L30" s="18">
        <f>SUM(L10:L28)</f>
        <v>5870</v>
      </c>
    </row>
    <row r="31" spans="1:12">
      <c r="C31" s="2"/>
      <c r="D31" s="4"/>
      <c r="E31" s="27" t="s">
        <v>52</v>
      </c>
      <c r="F31" s="28"/>
      <c r="G31" s="28"/>
      <c r="H31" s="30">
        <f>AVERAGE(H10:H28)</f>
        <v>22.789473684210527</v>
      </c>
      <c r="K31" s="15" t="s">
        <v>54</v>
      </c>
      <c r="L31" s="18">
        <f>AVERAGE(L10:L28)</f>
        <v>308.94736842105266</v>
      </c>
    </row>
    <row r="32" spans="1:12">
      <c r="C32" s="2"/>
      <c r="D32" s="4"/>
    </row>
    <row r="33" spans="3:4">
      <c r="C33" s="2"/>
      <c r="D33" s="4"/>
    </row>
    <row r="34" spans="3:4">
      <c r="C34" s="2"/>
      <c r="D34" s="4"/>
    </row>
    <row r="35" spans="3:4">
      <c r="C35" s="2"/>
      <c r="D35" s="4"/>
    </row>
    <row r="36" spans="3:4">
      <c r="C36" s="2"/>
      <c r="D36" s="4"/>
    </row>
    <row r="37" spans="3:4">
      <c r="C37" s="2"/>
      <c r="D37" s="4"/>
    </row>
    <row r="38" spans="3:4">
      <c r="C38" s="2"/>
      <c r="D38" s="4"/>
    </row>
    <row r="39" spans="3:4">
      <c r="C39" s="2"/>
      <c r="D39" s="4"/>
    </row>
    <row r="40" spans="3:4">
      <c r="C40" s="2"/>
      <c r="D40" s="4"/>
    </row>
    <row r="41" spans="3:4">
      <c r="C41" s="2"/>
      <c r="D41" s="4"/>
    </row>
    <row r="42" spans="3:4">
      <c r="C42" s="2"/>
      <c r="D42" s="4"/>
    </row>
    <row r="43" spans="3:4">
      <c r="C43" s="2"/>
      <c r="D43" s="4"/>
    </row>
    <row r="44" spans="3:4">
      <c r="C44" s="2"/>
      <c r="D44" s="4"/>
    </row>
    <row r="45" spans="3:4">
      <c r="C45" s="2"/>
      <c r="D45" s="4"/>
    </row>
    <row r="46" spans="3:4">
      <c r="C46" s="2"/>
      <c r="D46" s="4"/>
    </row>
    <row r="47" spans="3:4">
      <c r="C47" s="2"/>
      <c r="D47" s="4"/>
    </row>
    <row r="48" spans="3:4">
      <c r="C48" s="2"/>
      <c r="D48" s="4"/>
    </row>
    <row r="49" spans="3:4">
      <c r="C49" s="2"/>
      <c r="D49" s="4"/>
    </row>
  </sheetData>
  <mergeCells count="2">
    <mergeCell ref="E30:G30"/>
    <mergeCell ref="E31:G31"/>
  </mergeCells>
  <conditionalFormatting sqref="E10:E28">
    <cfRule type="cellIs" dxfId="0" priority="1" operator="lessThanOrEqual">
      <formula>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fitToWidth="2" orientation="landscape" r:id="rId1"/>
  <headerFooter>
    <oddHeader>&amp;C&amp;"-,Gras"&amp;24Chaplin's World</oddHeader>
    <oddFooter>&amp;L&amp;A&amp;R&amp;D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zoomScale="115" zoomScaleNormal="115" workbookViewId="0">
      <selection sqref="A1:G1"/>
    </sheetView>
  </sheetViews>
  <sheetFormatPr baseColWidth="10" defaultColWidth="11.42578125" defaultRowHeight="15"/>
  <cols>
    <col min="1" max="1" width="28.5703125" style="1" bestFit="1" customWidth="1"/>
    <col min="2" max="2" width="12" style="1" customWidth="1"/>
    <col min="3" max="3" width="14.7109375" style="3" customWidth="1"/>
    <col min="4" max="4" width="18.7109375" style="1" customWidth="1"/>
    <col min="5" max="5" width="19.140625" style="1" customWidth="1"/>
    <col min="6" max="6" width="27.140625" style="1" bestFit="1" customWidth="1"/>
    <col min="7" max="7" width="22.140625" style="1" customWidth="1"/>
    <col min="8" max="8" width="19.7109375" style="1" customWidth="1"/>
    <col min="9" max="9" width="20" style="1" customWidth="1"/>
    <col min="10" max="10" width="26.42578125" style="1" customWidth="1"/>
    <col min="11" max="16384" width="11.42578125" style="1"/>
  </cols>
  <sheetData>
    <row r="1" spans="1:7" ht="29.25" customHeight="1">
      <c r="A1" s="29" t="s">
        <v>47</v>
      </c>
      <c r="B1" s="29"/>
      <c r="C1" s="29"/>
      <c r="D1" s="29"/>
      <c r="E1" s="29"/>
      <c r="F1" s="29"/>
      <c r="G1" s="29"/>
    </row>
    <row r="2" spans="1:7" ht="39" customHeight="1">
      <c r="A2" s="15" t="s">
        <v>46</v>
      </c>
      <c r="B2" s="15" t="s">
        <v>44</v>
      </c>
      <c r="C2" s="15" t="s">
        <v>38</v>
      </c>
      <c r="D2" s="15" t="s">
        <v>35</v>
      </c>
      <c r="E2" s="15" t="s">
        <v>36</v>
      </c>
      <c r="F2" s="15" t="s">
        <v>37</v>
      </c>
      <c r="G2" s="15" t="s">
        <v>34</v>
      </c>
    </row>
    <row r="3" spans="1:7">
      <c r="A3" s="11" t="s">
        <v>3</v>
      </c>
      <c r="B3" s="11" t="s">
        <v>45</v>
      </c>
      <c r="C3" s="11">
        <v>28</v>
      </c>
      <c r="D3" s="8">
        <v>0</v>
      </c>
      <c r="E3" s="8">
        <v>630</v>
      </c>
      <c r="F3" s="8">
        <v>27</v>
      </c>
      <c r="G3" s="8">
        <f t="shared" ref="G3:G19" si="0">SUM(D3:F3)</f>
        <v>657</v>
      </c>
    </row>
    <row r="4" spans="1:7">
      <c r="A4" s="11" t="s">
        <v>4</v>
      </c>
      <c r="B4" s="11" t="s">
        <v>45</v>
      </c>
      <c r="C4" s="11">
        <v>38</v>
      </c>
      <c r="D4" s="8">
        <v>0</v>
      </c>
      <c r="E4" s="8">
        <v>882</v>
      </c>
      <c r="F4" s="8">
        <v>27</v>
      </c>
      <c r="G4" s="8">
        <f t="shared" si="0"/>
        <v>909</v>
      </c>
    </row>
    <row r="5" spans="1:7">
      <c r="A5" s="11" t="s">
        <v>5</v>
      </c>
      <c r="B5" s="11" t="s">
        <v>45</v>
      </c>
      <c r="C5" s="11">
        <v>24</v>
      </c>
      <c r="D5" s="8">
        <v>0</v>
      </c>
      <c r="E5" s="8">
        <v>554.4</v>
      </c>
      <c r="F5" s="8">
        <v>18</v>
      </c>
      <c r="G5" s="8">
        <f t="shared" si="0"/>
        <v>572.4</v>
      </c>
    </row>
    <row r="6" spans="1:7">
      <c r="A6" s="11" t="s">
        <v>6</v>
      </c>
      <c r="B6" s="11" t="s">
        <v>45</v>
      </c>
      <c r="C6" s="11">
        <v>28</v>
      </c>
      <c r="D6" s="8">
        <v>0</v>
      </c>
      <c r="E6" s="8">
        <v>655.19999999999993</v>
      </c>
      <c r="F6" s="8">
        <v>18</v>
      </c>
      <c r="G6" s="8">
        <f t="shared" si="0"/>
        <v>673.19999999999993</v>
      </c>
    </row>
    <row r="7" spans="1:7">
      <c r="A7" s="11" t="s">
        <v>8</v>
      </c>
      <c r="B7" s="11" t="s">
        <v>45</v>
      </c>
      <c r="C7" s="11">
        <v>14</v>
      </c>
      <c r="D7" s="8">
        <v>201.6</v>
      </c>
      <c r="E7" s="8">
        <v>0</v>
      </c>
      <c r="F7" s="8">
        <v>18</v>
      </c>
      <c r="G7" s="8">
        <f t="shared" si="0"/>
        <v>219.6</v>
      </c>
    </row>
    <row r="8" spans="1:7">
      <c r="A8" s="11" t="s">
        <v>10</v>
      </c>
      <c r="B8" s="11" t="s">
        <v>45</v>
      </c>
      <c r="C8" s="11">
        <v>22</v>
      </c>
      <c r="D8" s="8">
        <v>302.39999999999998</v>
      </c>
      <c r="E8" s="8">
        <v>0</v>
      </c>
      <c r="F8" s="8">
        <v>36</v>
      </c>
      <c r="G8" s="8">
        <f t="shared" si="0"/>
        <v>338.4</v>
      </c>
    </row>
    <row r="9" spans="1:7">
      <c r="A9" s="11" t="s">
        <v>11</v>
      </c>
      <c r="B9" s="11" t="s">
        <v>33</v>
      </c>
      <c r="C9" s="11">
        <v>24</v>
      </c>
      <c r="D9" s="8">
        <v>226.79999999999998</v>
      </c>
      <c r="E9" s="8">
        <v>0</v>
      </c>
      <c r="F9" s="8">
        <v>18</v>
      </c>
      <c r="G9" s="8">
        <f t="shared" si="0"/>
        <v>244.79999999999998</v>
      </c>
    </row>
    <row r="10" spans="1:7">
      <c r="A10" s="11" t="s">
        <v>12</v>
      </c>
      <c r="B10" s="11" t="s">
        <v>33</v>
      </c>
      <c r="C10" s="11">
        <v>28</v>
      </c>
      <c r="D10" s="8">
        <v>270</v>
      </c>
      <c r="E10" s="8">
        <v>0</v>
      </c>
      <c r="F10" s="8">
        <v>18</v>
      </c>
      <c r="G10" s="8">
        <f t="shared" si="0"/>
        <v>288</v>
      </c>
    </row>
    <row r="11" spans="1:7">
      <c r="A11" s="11" t="s">
        <v>14</v>
      </c>
      <c r="B11" s="11" t="s">
        <v>33</v>
      </c>
      <c r="C11" s="11">
        <v>19</v>
      </c>
      <c r="D11" s="8">
        <v>183.6</v>
      </c>
      <c r="E11" s="8">
        <v>0</v>
      </c>
      <c r="F11" s="8">
        <v>18</v>
      </c>
      <c r="G11" s="8">
        <f t="shared" si="0"/>
        <v>201.6</v>
      </c>
    </row>
    <row r="12" spans="1:7">
      <c r="A12" s="11" t="s">
        <v>16</v>
      </c>
      <c r="B12" s="11" t="s">
        <v>33</v>
      </c>
      <c r="C12" s="11">
        <v>19</v>
      </c>
      <c r="D12" s="8">
        <v>172.79999999999998</v>
      </c>
      <c r="E12" s="8">
        <v>0</v>
      </c>
      <c r="F12" s="8">
        <v>27</v>
      </c>
      <c r="G12" s="8">
        <f t="shared" si="0"/>
        <v>199.79999999999998</v>
      </c>
    </row>
    <row r="13" spans="1:7">
      <c r="A13" s="11" t="s">
        <v>17</v>
      </c>
      <c r="B13" s="11" t="s">
        <v>33</v>
      </c>
      <c r="C13" s="11">
        <v>24</v>
      </c>
      <c r="D13" s="8">
        <v>226.79999999999998</v>
      </c>
      <c r="E13" s="8">
        <v>0</v>
      </c>
      <c r="F13" s="8">
        <v>18</v>
      </c>
      <c r="G13" s="8">
        <f t="shared" si="0"/>
        <v>244.79999999999998</v>
      </c>
    </row>
    <row r="14" spans="1:7">
      <c r="A14" s="11" t="s">
        <v>18</v>
      </c>
      <c r="B14" s="11" t="s">
        <v>45</v>
      </c>
      <c r="C14" s="11">
        <v>18</v>
      </c>
      <c r="D14" s="8">
        <v>0</v>
      </c>
      <c r="E14" s="8">
        <v>403.2</v>
      </c>
      <c r="F14" s="8">
        <v>18</v>
      </c>
      <c r="G14" s="8">
        <f t="shared" si="0"/>
        <v>421.2</v>
      </c>
    </row>
    <row r="15" spans="1:7">
      <c r="A15" s="11" t="s">
        <v>20</v>
      </c>
      <c r="B15" s="11" t="s">
        <v>45</v>
      </c>
      <c r="C15" s="11">
        <v>18</v>
      </c>
      <c r="D15" s="8">
        <v>252</v>
      </c>
      <c r="E15" s="8">
        <v>0</v>
      </c>
      <c r="F15" s="8">
        <v>27</v>
      </c>
      <c r="G15" s="8">
        <f t="shared" si="0"/>
        <v>279</v>
      </c>
    </row>
    <row r="16" spans="1:7">
      <c r="A16" s="11" t="s">
        <v>22</v>
      </c>
      <c r="B16" s="11" t="s">
        <v>33</v>
      </c>
      <c r="C16" s="11">
        <v>32</v>
      </c>
      <c r="D16" s="8">
        <v>302.39999999999998</v>
      </c>
      <c r="E16" s="8">
        <v>0</v>
      </c>
      <c r="F16" s="8">
        <v>27</v>
      </c>
      <c r="G16" s="8">
        <f t="shared" si="0"/>
        <v>329.4</v>
      </c>
    </row>
    <row r="17" spans="1:11">
      <c r="A17" s="11" t="s">
        <v>23</v>
      </c>
      <c r="B17" s="11" t="s">
        <v>45</v>
      </c>
      <c r="C17" s="11">
        <v>13</v>
      </c>
      <c r="D17" s="8">
        <v>50.4</v>
      </c>
      <c r="E17" s="8">
        <v>226.79999999999998</v>
      </c>
      <c r="F17" s="8">
        <v>9</v>
      </c>
      <c r="G17" s="8">
        <f t="shared" si="0"/>
        <v>286.2</v>
      </c>
    </row>
    <row r="18" spans="1:11">
      <c r="A18" s="11" t="s">
        <v>25</v>
      </c>
      <c r="B18" s="11" t="s">
        <v>45</v>
      </c>
      <c r="C18" s="11">
        <v>25</v>
      </c>
      <c r="D18" s="8">
        <v>369.59999999999997</v>
      </c>
      <c r="E18" s="8">
        <v>0</v>
      </c>
      <c r="F18" s="8">
        <v>27</v>
      </c>
      <c r="G18" s="8">
        <f t="shared" si="0"/>
        <v>396.59999999999997</v>
      </c>
    </row>
    <row r="19" spans="1:11">
      <c r="A19" s="11" t="s">
        <v>26</v>
      </c>
      <c r="B19" s="11" t="s">
        <v>45</v>
      </c>
      <c r="C19" s="11">
        <v>14</v>
      </c>
      <c r="D19" s="8">
        <v>201.6</v>
      </c>
      <c r="E19" s="8">
        <v>0</v>
      </c>
      <c r="F19" s="8">
        <v>18</v>
      </c>
      <c r="G19" s="8">
        <f t="shared" si="0"/>
        <v>219.6</v>
      </c>
    </row>
    <row r="20" spans="1:11">
      <c r="C20" s="1"/>
    </row>
    <row r="21" spans="1:11">
      <c r="C21" s="1"/>
      <c r="G21" s="24"/>
    </row>
    <row r="22" spans="1:11">
      <c r="C22"/>
      <c r="D22"/>
      <c r="E22"/>
      <c r="F22"/>
      <c r="G22"/>
      <c r="H22"/>
      <c r="I22"/>
      <c r="J22"/>
      <c r="K22"/>
    </row>
    <row r="23" spans="1:11">
      <c r="C23"/>
      <c r="D23"/>
      <c r="E23"/>
      <c r="F23"/>
      <c r="G23"/>
      <c r="H23"/>
      <c r="I23"/>
      <c r="J23"/>
      <c r="K23"/>
    </row>
    <row r="24" spans="1:11" s="3" customFormat="1">
      <c r="A24" s="1"/>
      <c r="C24"/>
      <c r="D24"/>
      <c r="E24"/>
      <c r="F24"/>
      <c r="G24"/>
      <c r="H24"/>
      <c r="I24"/>
      <c r="J24"/>
      <c r="K24"/>
    </row>
    <row r="25" spans="1:11" s="3" customFormat="1">
      <c r="A25" s="1"/>
      <c r="C25"/>
      <c r="D25"/>
      <c r="E25"/>
      <c r="F25"/>
      <c r="G25"/>
      <c r="H25"/>
      <c r="I25"/>
      <c r="J25"/>
      <c r="K25"/>
    </row>
    <row r="26" spans="1:11" s="3" customFormat="1">
      <c r="A26" s="1"/>
      <c r="C26"/>
      <c r="D26"/>
      <c r="E26"/>
      <c r="F26"/>
      <c r="G26"/>
      <c r="H26"/>
      <c r="I26"/>
      <c r="J26"/>
      <c r="K26"/>
    </row>
    <row r="27" spans="1:11" s="3" customFormat="1">
      <c r="A27" s="1"/>
      <c r="B27" s="1"/>
      <c r="C27"/>
      <c r="D27"/>
      <c r="E27"/>
      <c r="F27"/>
      <c r="G27"/>
      <c r="H27"/>
      <c r="I27"/>
      <c r="J27"/>
      <c r="K27"/>
    </row>
    <row r="28" spans="1:11" s="3" customFormat="1">
      <c r="A28" s="1"/>
      <c r="B28" s="1"/>
      <c r="C28"/>
      <c r="D28"/>
      <c r="E28"/>
      <c r="F28"/>
      <c r="G28"/>
      <c r="H28"/>
      <c r="I28"/>
      <c r="J28"/>
      <c r="K28"/>
    </row>
    <row r="29" spans="1:11" s="3" customFormat="1">
      <c r="A29" s="1"/>
      <c r="B29" s="2"/>
      <c r="C29"/>
      <c r="D29"/>
      <c r="E29"/>
      <c r="F29"/>
      <c r="G29"/>
      <c r="H29"/>
      <c r="I29"/>
      <c r="J29"/>
      <c r="K29"/>
    </row>
    <row r="30" spans="1:11" s="3" customFormat="1">
      <c r="A30" s="1"/>
      <c r="B30" s="2"/>
      <c r="C30"/>
      <c r="D30"/>
      <c r="E30"/>
      <c r="F30"/>
      <c r="G30"/>
      <c r="H30"/>
      <c r="I30"/>
      <c r="J30"/>
      <c r="K30"/>
    </row>
    <row r="31" spans="1:11" s="3" customFormat="1">
      <c r="A31" s="1"/>
      <c r="B31" s="2"/>
      <c r="C31"/>
      <c r="D31"/>
      <c r="E31"/>
      <c r="F31"/>
      <c r="G31"/>
      <c r="H31"/>
      <c r="I31"/>
      <c r="J31"/>
      <c r="K31"/>
    </row>
    <row r="32" spans="1:11" s="3" customFormat="1">
      <c r="A32" s="1"/>
      <c r="B32" s="2"/>
      <c r="C32"/>
      <c r="D32"/>
      <c r="E32"/>
      <c r="F32"/>
      <c r="G32"/>
      <c r="H32"/>
      <c r="I32"/>
      <c r="J32"/>
      <c r="K32"/>
    </row>
    <row r="33" spans="1:11" s="3" customFormat="1">
      <c r="A33" s="1"/>
      <c r="B33" s="2"/>
      <c r="C33"/>
      <c r="D33"/>
      <c r="E33"/>
      <c r="F33"/>
      <c r="G33"/>
      <c r="H33"/>
      <c r="I33"/>
      <c r="J33"/>
      <c r="K33"/>
    </row>
    <row r="34" spans="1:11" s="3" customFormat="1">
      <c r="A34" s="1"/>
      <c r="B34" s="2"/>
      <c r="C34"/>
      <c r="D34"/>
      <c r="E34"/>
      <c r="F34"/>
      <c r="G34"/>
      <c r="H34"/>
      <c r="I34"/>
      <c r="J34"/>
      <c r="K34"/>
    </row>
    <row r="35" spans="1:11" s="3" customFormat="1">
      <c r="A35" s="1"/>
      <c r="B35" s="2"/>
      <c r="C35"/>
      <c r="D35"/>
      <c r="E35"/>
      <c r="F35"/>
      <c r="G35"/>
      <c r="H35"/>
      <c r="I35"/>
      <c r="J35"/>
      <c r="K35"/>
    </row>
    <row r="36" spans="1:11" s="3" customFormat="1">
      <c r="A36" s="1"/>
      <c r="B36" s="2"/>
      <c r="C36"/>
      <c r="D36"/>
      <c r="E36"/>
      <c r="F36"/>
      <c r="G36"/>
      <c r="H36"/>
      <c r="I36"/>
      <c r="J36"/>
      <c r="K36"/>
    </row>
    <row r="37" spans="1:11" s="3" customFormat="1">
      <c r="A37" s="1"/>
      <c r="B37" s="2"/>
      <c r="C37"/>
      <c r="D37"/>
      <c r="E37"/>
      <c r="F37"/>
      <c r="G37"/>
      <c r="H37"/>
      <c r="I37"/>
      <c r="J37"/>
      <c r="K37"/>
    </row>
    <row r="38" spans="1:11" s="3" customFormat="1">
      <c r="A38" s="1"/>
      <c r="B38" s="2"/>
      <c r="C38"/>
      <c r="D38"/>
      <c r="E38"/>
      <c r="F38"/>
      <c r="G38"/>
      <c r="H38"/>
      <c r="I38"/>
      <c r="J38"/>
      <c r="K38"/>
    </row>
    <row r="39" spans="1:11" s="3" customFormat="1">
      <c r="A39" s="1"/>
      <c r="B39" s="2"/>
      <c r="C39"/>
      <c r="D39"/>
      <c r="E39"/>
      <c r="F39"/>
      <c r="G39"/>
      <c r="H39"/>
      <c r="I39"/>
      <c r="J39"/>
      <c r="K39"/>
    </row>
    <row r="40" spans="1:11" s="3" customFormat="1">
      <c r="A40" s="1"/>
      <c r="B40" s="2"/>
      <c r="C40"/>
      <c r="D40"/>
      <c r="E40"/>
      <c r="F40"/>
      <c r="G40"/>
      <c r="H40"/>
      <c r="I40"/>
      <c r="J40"/>
      <c r="K40"/>
    </row>
    <row r="41" spans="1:11">
      <c r="B41" s="2"/>
      <c r="C41"/>
      <c r="D41"/>
      <c r="E41"/>
      <c r="F41"/>
      <c r="G41"/>
      <c r="H41"/>
      <c r="I41"/>
      <c r="J41"/>
      <c r="K41"/>
    </row>
    <row r="42" spans="1:11">
      <c r="B42" s="2"/>
      <c r="C42"/>
      <c r="D42"/>
      <c r="E42"/>
      <c r="F42"/>
      <c r="G42"/>
      <c r="H42"/>
      <c r="I42"/>
      <c r="J42"/>
      <c r="K42"/>
    </row>
    <row r="43" spans="1:11">
      <c r="B43" s="2"/>
      <c r="C43"/>
      <c r="D43"/>
      <c r="E43"/>
      <c r="F43"/>
      <c r="G43"/>
      <c r="H43"/>
      <c r="I43"/>
      <c r="J43"/>
      <c r="K43"/>
    </row>
    <row r="44" spans="1:11">
      <c r="B44" s="2"/>
      <c r="C44"/>
      <c r="D44"/>
      <c r="E44"/>
      <c r="F44"/>
      <c r="G44"/>
      <c r="H44"/>
      <c r="I44"/>
      <c r="J44"/>
      <c r="K44"/>
    </row>
    <row r="45" spans="1:11">
      <c r="B45" s="2"/>
      <c r="C45"/>
      <c r="D45"/>
      <c r="E45"/>
      <c r="F45"/>
      <c r="G45"/>
      <c r="H45"/>
      <c r="I45"/>
      <c r="J45"/>
      <c r="K45"/>
    </row>
    <row r="46" spans="1:11">
      <c r="B46" s="2"/>
    </row>
    <row r="47" spans="1:11">
      <c r="B47" s="2"/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fitToWidth="2" orientation="landscape" r:id="rId1"/>
  <headerFooter>
    <oddHeader>&amp;C&amp;"-,Gras"&amp;48&amp;K00-048Chaplin's World</oddHeader>
    <oddFooter>&amp;L&amp;A&amp;R&amp;D</oddFooter>
  </headerFooter>
  <ignoredErrors>
    <ignoredError sqref="G3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2:C4"/>
  <sheetViews>
    <sheetView zoomScale="115" zoomScaleNormal="115" workbookViewId="0"/>
  </sheetViews>
  <sheetFormatPr baseColWidth="10" defaultRowHeight="15"/>
  <cols>
    <col min="1" max="1" width="14.28515625" customWidth="1"/>
    <col min="2" max="2" width="22.42578125" customWidth="1"/>
    <col min="3" max="3" width="18.7109375" customWidth="1"/>
  </cols>
  <sheetData>
    <row r="2" spans="1:3">
      <c r="A2" s="19" t="s">
        <v>44</v>
      </c>
      <c r="B2" s="20" t="s">
        <v>50</v>
      </c>
      <c r="C2" s="20" t="s">
        <v>39</v>
      </c>
    </row>
    <row r="3" spans="1:3">
      <c r="A3" s="15" t="s">
        <v>33</v>
      </c>
      <c r="B3" s="9">
        <f>COUNTIF('Visites juin'!$B$3:$B$19,A3)</f>
        <v>6</v>
      </c>
      <c r="C3" s="8">
        <f>SUMIF('Visites juin'!$B$3:$B$19,A3,'Visites juin'!$G$3:$G$19)</f>
        <v>1508.4</v>
      </c>
    </row>
    <row r="4" spans="1:3">
      <c r="A4" s="15" t="s">
        <v>45</v>
      </c>
      <c r="B4" s="9">
        <f>COUNTIF('Visites juin'!$B$3:$B$19,A4)</f>
        <v>11</v>
      </c>
      <c r="C4" s="8">
        <f>SUMIF('Visites juin'!$B$3:$B$19,A4,'Visites juin'!$G$3:$G$19)</f>
        <v>4972.2000000000007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4"/>
  <sheetViews>
    <sheetView zoomScaleNormal="100" workbookViewId="0"/>
  </sheetViews>
  <sheetFormatPr baseColWidth="10" defaultRowHeight="15"/>
  <cols>
    <col min="1" max="1" width="14.28515625" customWidth="1"/>
    <col min="2" max="2" width="24.28515625" customWidth="1"/>
    <col min="3" max="3" width="16.42578125" customWidth="1"/>
    <col min="4" max="4" width="23.85546875" customWidth="1"/>
    <col min="5" max="5" width="16.42578125" customWidth="1"/>
    <col min="6" max="6" width="22.42578125" customWidth="1"/>
    <col min="7" max="7" width="16.42578125" customWidth="1"/>
  </cols>
  <sheetData>
    <row r="2" spans="1:7">
      <c r="A2" s="19" t="s">
        <v>44</v>
      </c>
      <c r="B2" s="21" t="s">
        <v>48</v>
      </c>
      <c r="C2" s="20" t="s">
        <v>49</v>
      </c>
      <c r="D2" s="21" t="s">
        <v>40</v>
      </c>
      <c r="E2" s="20" t="s">
        <v>41</v>
      </c>
      <c r="F2" s="21" t="s">
        <v>42</v>
      </c>
      <c r="G2" s="20" t="s">
        <v>43</v>
      </c>
    </row>
    <row r="3" spans="1:7">
      <c r="A3" s="15" t="s">
        <v>33</v>
      </c>
      <c r="B3" s="9">
        <v>75</v>
      </c>
      <c r="C3" s="8">
        <v>850</v>
      </c>
      <c r="D3" s="9">
        <v>305</v>
      </c>
      <c r="E3" s="8">
        <v>3190</v>
      </c>
      <c r="F3" s="9">
        <v>190</v>
      </c>
      <c r="G3" s="8">
        <v>1690</v>
      </c>
    </row>
    <row r="4" spans="1:7">
      <c r="A4" s="15" t="s">
        <v>45</v>
      </c>
      <c r="B4" s="9">
        <v>105</v>
      </c>
      <c r="C4" s="8">
        <v>1860</v>
      </c>
      <c r="D4" s="9">
        <v>380</v>
      </c>
      <c r="E4" s="8">
        <v>6500</v>
      </c>
      <c r="F4" s="9">
        <v>242</v>
      </c>
      <c r="G4" s="8">
        <v>3970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Visites juillet</vt:lpstr>
      <vt:lpstr>Visites juin</vt:lpstr>
      <vt:lpstr>Statistiques juin</vt:lpstr>
      <vt:lpstr>Statistiques mars - mai</vt:lpstr>
      <vt:lpstr>'Visites juillet'!Impression_des_titres</vt:lpstr>
      <vt:lpstr>'Visites juin'!Impression_des_titres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</dc:creator>
  <cp:lastModifiedBy>Catherine</cp:lastModifiedBy>
  <cp:lastPrinted>2019-01-15T19:42:30Z</cp:lastPrinted>
  <dcterms:created xsi:type="dcterms:W3CDTF">2018-09-26T08:44:21Z</dcterms:created>
  <dcterms:modified xsi:type="dcterms:W3CDTF">2019-01-18T13:24:45Z</dcterms:modified>
</cp:coreProperties>
</file>